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mydocs\Загрузки\"/>
    </mc:Choice>
  </mc:AlternateContent>
  <workbookProtection workbookPassword="DFF8" lockStructure="1"/>
  <bookViews>
    <workbookView xWindow="360" yWindow="15" windowWidth="20955" windowHeight="9720"/>
  </bookViews>
  <sheets>
    <sheet name="эл-во нараст.24;25;26" sheetId="1" r:id="rId1"/>
    <sheet name="лист 1" sheetId="2" r:id="rId2"/>
  </sheets>
  <definedNames>
    <definedName name="_xlnm._FilterDatabase" localSheetId="0" hidden="1">'эл-во нараст.24;25;26'!$A$2:$DV$165</definedName>
  </definedNames>
  <calcPr calcId="162913"/>
</workbook>
</file>

<file path=xl/calcChain.xml><?xml version="1.0" encoding="utf-8"?>
<calcChain xmlns="http://schemas.openxmlformats.org/spreadsheetml/2006/main">
  <c r="O34" i="2" l="1"/>
  <c r="C162" i="1"/>
  <c r="CH161" i="1"/>
  <c r="BH161" i="1"/>
  <c r="CG161" i="1" s="1"/>
  <c r="BB161" i="1"/>
  <c r="AZ161" i="1"/>
  <c r="AX161" i="1"/>
  <c r="AV161" i="1"/>
  <c r="AT161" i="1"/>
  <c r="AR161" i="1"/>
  <c r="AP161" i="1"/>
  <c r="AN161" i="1"/>
  <c r="AL161" i="1"/>
  <c r="AJ161" i="1"/>
  <c r="AH161" i="1"/>
  <c r="AF161" i="1"/>
  <c r="O161" i="1"/>
  <c r="N161" i="1"/>
  <c r="L161" i="1"/>
  <c r="I161" i="1"/>
  <c r="G161" i="1"/>
  <c r="F161" i="1"/>
  <c r="E161" i="1"/>
  <c r="C161" i="1"/>
  <c r="CH160" i="1"/>
  <c r="CG160" i="1"/>
  <c r="BJ160" i="1"/>
  <c r="BH160" i="1"/>
  <c r="BE160" i="1"/>
  <c r="BD160" i="1"/>
  <c r="AD160" i="1"/>
  <c r="AC160" i="1"/>
  <c r="CH159" i="1"/>
  <c r="BJ159" i="1"/>
  <c r="BH159" i="1"/>
  <c r="CG159" i="1" s="1"/>
  <c r="BE159" i="1"/>
  <c r="BD159" i="1"/>
  <c r="AD159" i="1"/>
  <c r="AC159" i="1"/>
  <c r="CH158" i="1"/>
  <c r="CG158" i="1"/>
  <c r="BJ158" i="1"/>
  <c r="BH158" i="1"/>
  <c r="BE158" i="1"/>
  <c r="BD158" i="1"/>
  <c r="AD158" i="1"/>
  <c r="AC158" i="1"/>
  <c r="CH157" i="1"/>
  <c r="BJ157" i="1"/>
  <c r="BH157" i="1"/>
  <c r="CG157" i="1" s="1"/>
  <c r="BE157" i="1"/>
  <c r="BD157" i="1"/>
  <c r="AD157" i="1"/>
  <c r="AC157" i="1"/>
  <c r="AB157" i="1" s="1"/>
  <c r="CH156" i="1"/>
  <c r="BJ156" i="1"/>
  <c r="BH156" i="1"/>
  <c r="CG156" i="1" s="1"/>
  <c r="BE156" i="1"/>
  <c r="BA156" i="1"/>
  <c r="AY156" i="1"/>
  <c r="AW156" i="1"/>
  <c r="AU156" i="1"/>
  <c r="AS156" i="1"/>
  <c r="AQ156" i="1"/>
  <c r="AO156" i="1"/>
  <c r="AM156" i="1"/>
  <c r="AK156" i="1"/>
  <c r="AI156" i="1"/>
  <c r="AG156" i="1"/>
  <c r="AE156" i="1"/>
  <c r="BD156" i="1" s="1"/>
  <c r="AD156" i="1"/>
  <c r="Z156" i="1"/>
  <c r="X156" i="1"/>
  <c r="V156" i="1"/>
  <c r="R156" i="1"/>
  <c r="P156" i="1"/>
  <c r="L156" i="1"/>
  <c r="J156" i="1"/>
  <c r="AC156" i="1" s="1"/>
  <c r="AB156" i="1" s="1"/>
  <c r="BC156" i="1" s="1"/>
  <c r="H156" i="1"/>
  <c r="CH155" i="1"/>
  <c r="BJ155" i="1"/>
  <c r="BH155" i="1"/>
  <c r="CG155" i="1" s="1"/>
  <c r="BE155" i="1"/>
  <c r="BA155" i="1"/>
  <c r="AY155" i="1"/>
  <c r="AW155" i="1"/>
  <c r="AU155" i="1"/>
  <c r="AS155" i="1"/>
  <c r="AQ155" i="1"/>
  <c r="AO155" i="1"/>
  <c r="AM155" i="1"/>
  <c r="BD155" i="1" s="1"/>
  <c r="AK155" i="1"/>
  <c r="AI155" i="1"/>
  <c r="AG155" i="1"/>
  <c r="AE155" i="1"/>
  <c r="AD155" i="1"/>
  <c r="Z155" i="1"/>
  <c r="X155" i="1"/>
  <c r="V155" i="1"/>
  <c r="T155" i="1"/>
  <c r="P155" i="1"/>
  <c r="L155" i="1"/>
  <c r="J155" i="1"/>
  <c r="H155" i="1"/>
  <c r="CH154" i="1"/>
  <c r="BJ154" i="1"/>
  <c r="CG154" i="1" s="1"/>
  <c r="BH154" i="1"/>
  <c r="BE154" i="1"/>
  <c r="BA154" i="1"/>
  <c r="AY154" i="1"/>
  <c r="AW154" i="1"/>
  <c r="AU154" i="1"/>
  <c r="AS154" i="1"/>
  <c r="AQ154" i="1"/>
  <c r="AO154" i="1"/>
  <c r="AM154" i="1"/>
  <c r="AK154" i="1"/>
  <c r="BD154" i="1" s="1"/>
  <c r="AI154" i="1"/>
  <c r="AG154" i="1"/>
  <c r="AE154" i="1"/>
  <c r="AD154" i="1"/>
  <c r="AC154" i="1"/>
  <c r="Z154" i="1"/>
  <c r="X154" i="1"/>
  <c r="V154" i="1"/>
  <c r="T154" i="1"/>
  <c r="R154" i="1"/>
  <c r="P154" i="1"/>
  <c r="L154" i="1"/>
  <c r="J154" i="1"/>
  <c r="H154" i="1"/>
  <c r="CH153" i="1"/>
  <c r="BJ153" i="1"/>
  <c r="CG153" i="1" s="1"/>
  <c r="BH153" i="1"/>
  <c r="BE153" i="1"/>
  <c r="BA153" i="1"/>
  <c r="AY153" i="1"/>
  <c r="AW153" i="1"/>
  <c r="AU153" i="1"/>
  <c r="AS153" i="1"/>
  <c r="AQ153" i="1"/>
  <c r="AO153" i="1"/>
  <c r="AM153" i="1"/>
  <c r="AK153" i="1"/>
  <c r="BD153" i="1" s="1"/>
  <c r="AI153" i="1"/>
  <c r="AG153" i="1"/>
  <c r="AD153" i="1"/>
  <c r="Z153" i="1"/>
  <c r="X153" i="1"/>
  <c r="V153" i="1"/>
  <c r="T153" i="1"/>
  <c r="R153" i="1"/>
  <c r="P153" i="1"/>
  <c r="L153" i="1"/>
  <c r="J153" i="1"/>
  <c r="H153" i="1"/>
  <c r="CH152" i="1"/>
  <c r="CG152" i="1"/>
  <c r="BJ152" i="1"/>
  <c r="BH152" i="1"/>
  <c r="BE152" i="1"/>
  <c r="BA152" i="1"/>
  <c r="AY152" i="1"/>
  <c r="AW152" i="1"/>
  <c r="AU152" i="1"/>
  <c r="AS152" i="1"/>
  <c r="AQ152" i="1"/>
  <c r="AO152" i="1"/>
  <c r="AM152" i="1"/>
  <c r="AK152" i="1"/>
  <c r="AI152" i="1"/>
  <c r="BD152" i="1" s="1"/>
  <c r="AG152" i="1"/>
  <c r="AE152" i="1"/>
  <c r="AD152" i="1"/>
  <c r="Z152" i="1"/>
  <c r="X152" i="1"/>
  <c r="V152" i="1"/>
  <c r="T152" i="1"/>
  <c r="R152" i="1"/>
  <c r="P152" i="1"/>
  <c r="L152" i="1"/>
  <c r="J152" i="1"/>
  <c r="H152" i="1"/>
  <c r="CH151" i="1"/>
  <c r="CG151" i="1"/>
  <c r="BJ151" i="1"/>
  <c r="BH151" i="1"/>
  <c r="BE151" i="1"/>
  <c r="BA151" i="1"/>
  <c r="AY151" i="1"/>
  <c r="AW151" i="1"/>
  <c r="AU151" i="1"/>
  <c r="AS151" i="1"/>
  <c r="AQ151" i="1"/>
  <c r="AO151" i="1"/>
  <c r="AM151" i="1"/>
  <c r="AK151" i="1"/>
  <c r="AI151" i="1"/>
  <c r="BD151" i="1" s="1"/>
  <c r="AG151" i="1"/>
  <c r="AE151" i="1"/>
  <c r="AD151" i="1"/>
  <c r="Z151" i="1"/>
  <c r="X151" i="1"/>
  <c r="V151" i="1"/>
  <c r="T151" i="1"/>
  <c r="R151" i="1"/>
  <c r="P151" i="1"/>
  <c r="L151" i="1"/>
  <c r="J151" i="1"/>
  <c r="H151" i="1"/>
  <c r="CH150" i="1"/>
  <c r="CG150" i="1"/>
  <c r="BJ150" i="1"/>
  <c r="BH150" i="1"/>
  <c r="BE150" i="1"/>
  <c r="BA150" i="1"/>
  <c r="AY150" i="1"/>
  <c r="AW150" i="1"/>
  <c r="AU150" i="1"/>
  <c r="AS150" i="1"/>
  <c r="AQ150" i="1"/>
  <c r="AO150" i="1"/>
  <c r="AM150" i="1"/>
  <c r="AK150" i="1"/>
  <c r="AI150" i="1"/>
  <c r="AG150" i="1"/>
  <c r="AE150" i="1"/>
  <c r="AD150" i="1"/>
  <c r="Z150" i="1"/>
  <c r="X150" i="1"/>
  <c r="V150" i="1"/>
  <c r="T150" i="1"/>
  <c r="R150" i="1"/>
  <c r="P150" i="1"/>
  <c r="L150" i="1"/>
  <c r="J150" i="1"/>
  <c r="H150" i="1"/>
  <c r="AC150" i="1" s="1"/>
  <c r="CH149" i="1"/>
  <c r="CG149" i="1"/>
  <c r="BJ149" i="1"/>
  <c r="BH149" i="1"/>
  <c r="BE149" i="1"/>
  <c r="BA149" i="1"/>
  <c r="AY149" i="1"/>
  <c r="AW149" i="1"/>
  <c r="AU149" i="1"/>
  <c r="AS149" i="1"/>
  <c r="AQ149" i="1"/>
  <c r="AO149" i="1"/>
  <c r="AM149" i="1"/>
  <c r="AK149" i="1"/>
  <c r="AI149" i="1"/>
  <c r="BD149" i="1" s="1"/>
  <c r="AG149" i="1"/>
  <c r="AE149" i="1"/>
  <c r="AD149" i="1"/>
  <c r="Z149" i="1"/>
  <c r="X149" i="1"/>
  <c r="V149" i="1"/>
  <c r="T149" i="1"/>
  <c r="R149" i="1"/>
  <c r="P149" i="1"/>
  <c r="L149" i="1"/>
  <c r="J149" i="1"/>
  <c r="H149" i="1"/>
  <c r="AC149" i="1" s="1"/>
  <c r="AB149" i="1" s="1"/>
  <c r="CH148" i="1"/>
  <c r="CG148" i="1"/>
  <c r="BJ148" i="1"/>
  <c r="BH148" i="1"/>
  <c r="BE148" i="1"/>
  <c r="BA148" i="1"/>
  <c r="AY148" i="1"/>
  <c r="AW148" i="1"/>
  <c r="AU148" i="1"/>
  <c r="AS148" i="1"/>
  <c r="AQ148" i="1"/>
  <c r="AO148" i="1"/>
  <c r="AM148" i="1"/>
  <c r="AK148" i="1"/>
  <c r="AI148" i="1"/>
  <c r="BD148" i="1" s="1"/>
  <c r="AG148" i="1"/>
  <c r="AE148" i="1"/>
  <c r="AD148" i="1"/>
  <c r="Z148" i="1"/>
  <c r="X148" i="1"/>
  <c r="V148" i="1"/>
  <c r="T148" i="1"/>
  <c r="R148" i="1"/>
  <c r="P148" i="1"/>
  <c r="L148" i="1"/>
  <c r="J148" i="1"/>
  <c r="H148" i="1"/>
  <c r="CH147" i="1"/>
  <c r="CG147" i="1"/>
  <c r="BJ147" i="1"/>
  <c r="BH147" i="1"/>
  <c r="BE147" i="1"/>
  <c r="BD147" i="1"/>
  <c r="BA147" i="1"/>
  <c r="AY147" i="1"/>
  <c r="AW147" i="1"/>
  <c r="AU147" i="1"/>
  <c r="AS147" i="1"/>
  <c r="AQ147" i="1"/>
  <c r="AO147" i="1"/>
  <c r="AM147" i="1"/>
  <c r="AK147" i="1"/>
  <c r="AI147" i="1"/>
  <c r="AG147" i="1"/>
  <c r="AE147" i="1"/>
  <c r="AD147" i="1"/>
  <c r="Z147" i="1"/>
  <c r="X147" i="1"/>
  <c r="V147" i="1"/>
  <c r="T147" i="1"/>
  <c r="R147" i="1"/>
  <c r="P147" i="1"/>
  <c r="L147" i="1"/>
  <c r="J147" i="1"/>
  <c r="H147" i="1"/>
  <c r="CH146" i="1"/>
  <c r="CG146" i="1"/>
  <c r="BJ146" i="1"/>
  <c r="BH146" i="1"/>
  <c r="BE146" i="1"/>
  <c r="BD146" i="1"/>
  <c r="BA146" i="1"/>
  <c r="AY146" i="1"/>
  <c r="AW146" i="1"/>
  <c r="AU146" i="1"/>
  <c r="AS146" i="1"/>
  <c r="AQ146" i="1"/>
  <c r="AO146" i="1"/>
  <c r="AM146" i="1"/>
  <c r="AK146" i="1"/>
  <c r="AI146" i="1"/>
  <c r="AG146" i="1"/>
  <c r="AE146" i="1"/>
  <c r="AD146" i="1"/>
  <c r="Z146" i="1"/>
  <c r="X146" i="1"/>
  <c r="V146" i="1"/>
  <c r="T146" i="1"/>
  <c r="R146" i="1"/>
  <c r="P146" i="1"/>
  <c r="L146" i="1"/>
  <c r="J146" i="1"/>
  <c r="H146" i="1"/>
  <c r="CH145" i="1"/>
  <c r="CG145" i="1"/>
  <c r="BJ145" i="1"/>
  <c r="BH145" i="1"/>
  <c r="BE145" i="1"/>
  <c r="BA145" i="1"/>
  <c r="AY145" i="1"/>
  <c r="AW145" i="1"/>
  <c r="AU145" i="1"/>
  <c r="AS145" i="1"/>
  <c r="AQ145" i="1"/>
  <c r="AO145" i="1"/>
  <c r="AM145" i="1"/>
  <c r="AK145" i="1"/>
  <c r="AI145" i="1"/>
  <c r="BD145" i="1" s="1"/>
  <c r="AG145" i="1"/>
  <c r="AE145" i="1"/>
  <c r="AD145" i="1"/>
  <c r="Z145" i="1"/>
  <c r="X145" i="1"/>
  <c r="V145" i="1"/>
  <c r="R145" i="1"/>
  <c r="P145" i="1"/>
  <c r="L145" i="1"/>
  <c r="J145" i="1"/>
  <c r="H145" i="1"/>
  <c r="AC145" i="1" s="1"/>
  <c r="AB145" i="1" s="1"/>
  <c r="CH144" i="1"/>
  <c r="CG144" i="1"/>
  <c r="BJ144" i="1"/>
  <c r="BH144" i="1"/>
  <c r="BE144" i="1"/>
  <c r="BA144" i="1"/>
  <c r="AY144" i="1"/>
  <c r="AW144" i="1"/>
  <c r="AU144" i="1"/>
  <c r="AS144" i="1"/>
  <c r="AQ144" i="1"/>
  <c r="AO144" i="1"/>
  <c r="AM144" i="1"/>
  <c r="AK144" i="1"/>
  <c r="AI144" i="1"/>
  <c r="AG144" i="1"/>
  <c r="AE144" i="1"/>
  <c r="BD144" i="1" s="1"/>
  <c r="AD144" i="1"/>
  <c r="Z144" i="1"/>
  <c r="X144" i="1"/>
  <c r="V144" i="1"/>
  <c r="T144" i="1"/>
  <c r="R144" i="1"/>
  <c r="P144" i="1"/>
  <c r="L144" i="1"/>
  <c r="J144" i="1"/>
  <c r="H144" i="1"/>
  <c r="CH143" i="1"/>
  <c r="CG143" i="1"/>
  <c r="BJ143" i="1"/>
  <c r="BH143" i="1"/>
  <c r="BE143" i="1"/>
  <c r="BA143" i="1"/>
  <c r="AY143" i="1"/>
  <c r="AW143" i="1"/>
  <c r="AU143" i="1"/>
  <c r="AS143" i="1"/>
  <c r="AQ143" i="1"/>
  <c r="AO143" i="1"/>
  <c r="AM143" i="1"/>
  <c r="AK143" i="1"/>
  <c r="AI143" i="1"/>
  <c r="AG143" i="1"/>
  <c r="AE143" i="1"/>
  <c r="BD143" i="1" s="1"/>
  <c r="AD143" i="1"/>
  <c r="Z143" i="1"/>
  <c r="X143" i="1"/>
  <c r="V143" i="1"/>
  <c r="R143" i="1"/>
  <c r="P143" i="1"/>
  <c r="L143" i="1"/>
  <c r="J143" i="1"/>
  <c r="AC143" i="1" s="1"/>
  <c r="H143" i="1"/>
  <c r="CH142" i="1"/>
  <c r="BJ142" i="1"/>
  <c r="CG142" i="1" s="1"/>
  <c r="BH142" i="1"/>
  <c r="BE142" i="1"/>
  <c r="BA142" i="1"/>
  <c r="AY142" i="1"/>
  <c r="AW142" i="1"/>
  <c r="AU142" i="1"/>
  <c r="AS142" i="1"/>
  <c r="AQ142" i="1"/>
  <c r="AO142" i="1"/>
  <c r="AM142" i="1"/>
  <c r="AK142" i="1"/>
  <c r="AI142" i="1"/>
  <c r="AG142" i="1"/>
  <c r="AE142" i="1"/>
  <c r="BD142" i="1" s="1"/>
  <c r="AD142" i="1"/>
  <c r="Z142" i="1"/>
  <c r="X142" i="1"/>
  <c r="V142" i="1"/>
  <c r="T142" i="1"/>
  <c r="R142" i="1"/>
  <c r="P142" i="1"/>
  <c r="L142" i="1"/>
  <c r="J142" i="1"/>
  <c r="H142" i="1"/>
  <c r="CH141" i="1"/>
  <c r="BJ141" i="1"/>
  <c r="CG141" i="1" s="1"/>
  <c r="BH141" i="1"/>
  <c r="BE141" i="1"/>
  <c r="BA141" i="1"/>
  <c r="AY141" i="1"/>
  <c r="AW141" i="1"/>
  <c r="AU141" i="1"/>
  <c r="AS141" i="1"/>
  <c r="AQ141" i="1"/>
  <c r="AO141" i="1"/>
  <c r="AM141" i="1"/>
  <c r="AK141" i="1"/>
  <c r="AI141" i="1"/>
  <c r="AG141" i="1"/>
  <c r="AE141" i="1"/>
  <c r="BD141" i="1" s="1"/>
  <c r="AD141" i="1"/>
  <c r="Z141" i="1"/>
  <c r="X141" i="1"/>
  <c r="V141" i="1"/>
  <c r="T141" i="1"/>
  <c r="R141" i="1"/>
  <c r="P141" i="1"/>
  <c r="L141" i="1"/>
  <c r="J141" i="1"/>
  <c r="H141" i="1"/>
  <c r="CH140" i="1"/>
  <c r="BJ140" i="1"/>
  <c r="CG140" i="1" s="1"/>
  <c r="BH140" i="1"/>
  <c r="BE140" i="1"/>
  <c r="BA140" i="1"/>
  <c r="AY140" i="1"/>
  <c r="AW140" i="1"/>
  <c r="AU140" i="1"/>
  <c r="AS140" i="1"/>
  <c r="AQ140" i="1"/>
  <c r="AO140" i="1"/>
  <c r="AM140" i="1"/>
  <c r="AK140" i="1"/>
  <c r="AI140" i="1"/>
  <c r="AG140" i="1"/>
  <c r="AE140" i="1"/>
  <c r="BD140" i="1" s="1"/>
  <c r="AD140" i="1"/>
  <c r="Z140" i="1"/>
  <c r="X140" i="1"/>
  <c r="V140" i="1"/>
  <c r="T140" i="1"/>
  <c r="P140" i="1"/>
  <c r="L140" i="1"/>
  <c r="J140" i="1"/>
  <c r="H140" i="1"/>
  <c r="CH139" i="1"/>
  <c r="BJ139" i="1"/>
  <c r="BH139" i="1"/>
  <c r="CG139" i="1" s="1"/>
  <c r="BE139" i="1"/>
  <c r="BA139" i="1"/>
  <c r="AY139" i="1"/>
  <c r="AW139" i="1"/>
  <c r="AU139" i="1"/>
  <c r="AS139" i="1"/>
  <c r="AQ139" i="1"/>
  <c r="AO139" i="1"/>
  <c r="AM139" i="1"/>
  <c r="AK139" i="1"/>
  <c r="AI139" i="1"/>
  <c r="AG139" i="1"/>
  <c r="AE139" i="1"/>
  <c r="AD139" i="1"/>
  <c r="Z139" i="1"/>
  <c r="X139" i="1"/>
  <c r="V139" i="1"/>
  <c r="T139" i="1"/>
  <c r="R139" i="1"/>
  <c r="P139" i="1"/>
  <c r="L139" i="1"/>
  <c r="J139" i="1"/>
  <c r="H139" i="1"/>
  <c r="CH138" i="1"/>
  <c r="BJ138" i="1"/>
  <c r="BH138" i="1"/>
  <c r="CG138" i="1" s="1"/>
  <c r="BE138" i="1"/>
  <c r="BA138" i="1"/>
  <c r="AY138" i="1"/>
  <c r="AW138" i="1"/>
  <c r="AU138" i="1"/>
  <c r="AS138" i="1"/>
  <c r="AQ138" i="1"/>
  <c r="AO138" i="1"/>
  <c r="AM138" i="1"/>
  <c r="AK138" i="1"/>
  <c r="AI138" i="1"/>
  <c r="AG138" i="1"/>
  <c r="AE138" i="1"/>
  <c r="BD138" i="1" s="1"/>
  <c r="AD138" i="1"/>
  <c r="Z138" i="1"/>
  <c r="X138" i="1"/>
  <c r="V138" i="1"/>
  <c r="T138" i="1"/>
  <c r="R138" i="1"/>
  <c r="P138" i="1"/>
  <c r="L138" i="1"/>
  <c r="J138" i="1"/>
  <c r="H138" i="1"/>
  <c r="CH137" i="1"/>
  <c r="BJ137" i="1"/>
  <c r="BH137" i="1"/>
  <c r="CG137" i="1" s="1"/>
  <c r="BE137" i="1"/>
  <c r="BA137" i="1"/>
  <c r="AY137" i="1"/>
  <c r="AW137" i="1"/>
  <c r="AU137" i="1"/>
  <c r="AS137" i="1"/>
  <c r="AQ137" i="1"/>
  <c r="AO137" i="1"/>
  <c r="AM137" i="1"/>
  <c r="AK137" i="1"/>
  <c r="AI137" i="1"/>
  <c r="AG137" i="1"/>
  <c r="AE137" i="1"/>
  <c r="BD137" i="1" s="1"/>
  <c r="AD137" i="1"/>
  <c r="Z137" i="1"/>
  <c r="X137" i="1"/>
  <c r="V137" i="1"/>
  <c r="T137" i="1"/>
  <c r="R137" i="1"/>
  <c r="P137" i="1"/>
  <c r="L137" i="1"/>
  <c r="J137" i="1"/>
  <c r="H137" i="1"/>
  <c r="AC137" i="1" s="1"/>
  <c r="CH136" i="1"/>
  <c r="BJ136" i="1"/>
  <c r="BH136" i="1"/>
  <c r="CG136" i="1" s="1"/>
  <c r="BE136" i="1"/>
  <c r="BA136" i="1"/>
  <c r="AY136" i="1"/>
  <c r="AW136" i="1"/>
  <c r="AU136" i="1"/>
  <c r="AS136" i="1"/>
  <c r="AQ136" i="1"/>
  <c r="AO136" i="1"/>
  <c r="AM136" i="1"/>
  <c r="AK136" i="1"/>
  <c r="AI136" i="1"/>
  <c r="AG136" i="1"/>
  <c r="AE136" i="1"/>
  <c r="BD136" i="1" s="1"/>
  <c r="AD136" i="1"/>
  <c r="Z136" i="1"/>
  <c r="X136" i="1"/>
  <c r="V136" i="1"/>
  <c r="T136" i="1"/>
  <c r="R136" i="1"/>
  <c r="P136" i="1"/>
  <c r="L136" i="1"/>
  <c r="J136" i="1"/>
  <c r="H136" i="1"/>
  <c r="AC136" i="1" s="1"/>
  <c r="CH135" i="1"/>
  <c r="BJ135" i="1"/>
  <c r="BH135" i="1"/>
  <c r="CG135" i="1" s="1"/>
  <c r="BE135" i="1"/>
  <c r="BA135" i="1"/>
  <c r="AY135" i="1"/>
  <c r="AW135" i="1"/>
  <c r="AU135" i="1"/>
  <c r="AS135" i="1"/>
  <c r="AQ135" i="1"/>
  <c r="AO135" i="1"/>
  <c r="AM135" i="1"/>
  <c r="AK135" i="1"/>
  <c r="AI135" i="1"/>
  <c r="AG135" i="1"/>
  <c r="AE135" i="1"/>
  <c r="AD135" i="1"/>
  <c r="Z135" i="1"/>
  <c r="X135" i="1"/>
  <c r="V135" i="1"/>
  <c r="T135" i="1"/>
  <c r="R135" i="1"/>
  <c r="P135" i="1"/>
  <c r="L135" i="1"/>
  <c r="J135" i="1"/>
  <c r="H135" i="1"/>
  <c r="AC135" i="1" s="1"/>
  <c r="CH134" i="1"/>
  <c r="CG134" i="1"/>
  <c r="BJ134" i="1"/>
  <c r="BH134" i="1"/>
  <c r="BE134" i="1"/>
  <c r="BA134" i="1"/>
  <c r="AY134" i="1"/>
  <c r="AW134" i="1"/>
  <c r="AU134" i="1"/>
  <c r="AS134" i="1"/>
  <c r="AQ134" i="1"/>
  <c r="AO134" i="1"/>
  <c r="AM134" i="1"/>
  <c r="AK134" i="1"/>
  <c r="AI134" i="1"/>
  <c r="AG134" i="1"/>
  <c r="AE134" i="1"/>
  <c r="AD134" i="1"/>
  <c r="Z134" i="1"/>
  <c r="X134" i="1"/>
  <c r="V134" i="1"/>
  <c r="T134" i="1"/>
  <c r="R134" i="1"/>
  <c r="P134" i="1"/>
  <c r="L134" i="1"/>
  <c r="J134" i="1"/>
  <c r="H134" i="1"/>
  <c r="CH133" i="1"/>
  <c r="CG133" i="1"/>
  <c r="BJ133" i="1"/>
  <c r="BH133" i="1"/>
  <c r="BE133" i="1"/>
  <c r="BA133" i="1"/>
  <c r="AY133" i="1"/>
  <c r="AW133" i="1"/>
  <c r="AU133" i="1"/>
  <c r="AS133" i="1"/>
  <c r="AQ133" i="1"/>
  <c r="AO133" i="1"/>
  <c r="AM133" i="1"/>
  <c r="AK133" i="1"/>
  <c r="AI133" i="1"/>
  <c r="AG133" i="1"/>
  <c r="AE133" i="1"/>
  <c r="AD133" i="1"/>
  <c r="Z133" i="1"/>
  <c r="X133" i="1"/>
  <c r="V133" i="1"/>
  <c r="T133" i="1"/>
  <c r="R133" i="1"/>
  <c r="P133" i="1"/>
  <c r="L133" i="1"/>
  <c r="J133" i="1"/>
  <c r="H133" i="1"/>
  <c r="CH132" i="1"/>
  <c r="CG132" i="1"/>
  <c r="BJ132" i="1"/>
  <c r="BH132" i="1"/>
  <c r="BE132" i="1"/>
  <c r="BA132" i="1"/>
  <c r="AY132" i="1"/>
  <c r="AW132" i="1"/>
  <c r="AU132" i="1"/>
  <c r="AS132" i="1"/>
  <c r="AQ132" i="1"/>
  <c r="AO132" i="1"/>
  <c r="AM132" i="1"/>
  <c r="AK132" i="1"/>
  <c r="AI132" i="1"/>
  <c r="AG132" i="1"/>
  <c r="AE132" i="1"/>
  <c r="AD132" i="1"/>
  <c r="Z132" i="1"/>
  <c r="X132" i="1"/>
  <c r="V132" i="1"/>
  <c r="T132" i="1"/>
  <c r="R132" i="1"/>
  <c r="P132" i="1"/>
  <c r="L132" i="1"/>
  <c r="J132" i="1"/>
  <c r="H132" i="1"/>
  <c r="CH131" i="1"/>
  <c r="BJ131" i="1"/>
  <c r="BH131" i="1"/>
  <c r="CG131" i="1" s="1"/>
  <c r="BE131" i="1"/>
  <c r="BA131" i="1"/>
  <c r="AY131" i="1"/>
  <c r="AW131" i="1"/>
  <c r="AU131" i="1"/>
  <c r="AS131" i="1"/>
  <c r="AQ131" i="1"/>
  <c r="AO131" i="1"/>
  <c r="AM131" i="1"/>
  <c r="AK131" i="1"/>
  <c r="AI131" i="1"/>
  <c r="AG131" i="1"/>
  <c r="AE131" i="1"/>
  <c r="AD131" i="1"/>
  <c r="Z131" i="1"/>
  <c r="X131" i="1"/>
  <c r="V131" i="1"/>
  <c r="T131" i="1"/>
  <c r="R131" i="1"/>
  <c r="P131" i="1"/>
  <c r="L131" i="1"/>
  <c r="J131" i="1"/>
  <c r="H131" i="1"/>
  <c r="CH130" i="1"/>
  <c r="BJ130" i="1"/>
  <c r="BH130" i="1"/>
  <c r="CG130" i="1" s="1"/>
  <c r="BE130" i="1"/>
  <c r="BA130" i="1"/>
  <c r="AY130" i="1"/>
  <c r="AW130" i="1"/>
  <c r="AU130" i="1"/>
  <c r="AS130" i="1"/>
  <c r="AQ130" i="1"/>
  <c r="AO130" i="1"/>
  <c r="AM130" i="1"/>
  <c r="AK130" i="1"/>
  <c r="AI130" i="1"/>
  <c r="AG130" i="1"/>
  <c r="AE130" i="1"/>
  <c r="BD130" i="1" s="1"/>
  <c r="AD130" i="1"/>
  <c r="Z130" i="1"/>
  <c r="X130" i="1"/>
  <c r="V130" i="1"/>
  <c r="T130" i="1"/>
  <c r="P130" i="1"/>
  <c r="L130" i="1"/>
  <c r="J130" i="1"/>
  <c r="AC130" i="1" s="1"/>
  <c r="H130" i="1"/>
  <c r="CH129" i="1"/>
  <c r="BJ129" i="1"/>
  <c r="BH129" i="1"/>
  <c r="CG129" i="1" s="1"/>
  <c r="BE129" i="1"/>
  <c r="BA129" i="1"/>
  <c r="AY129" i="1"/>
  <c r="AW129" i="1"/>
  <c r="AU129" i="1"/>
  <c r="AS129" i="1"/>
  <c r="AQ129" i="1"/>
  <c r="AO129" i="1"/>
  <c r="AM129" i="1"/>
  <c r="AK129" i="1"/>
  <c r="AI129" i="1"/>
  <c r="AG129" i="1"/>
  <c r="AE129" i="1"/>
  <c r="AD129" i="1"/>
  <c r="Z129" i="1"/>
  <c r="X129" i="1"/>
  <c r="V129" i="1"/>
  <c r="T129" i="1"/>
  <c r="R129" i="1"/>
  <c r="P129" i="1"/>
  <c r="L129" i="1"/>
  <c r="AC129" i="1" s="1"/>
  <c r="J129" i="1"/>
  <c r="H129" i="1"/>
  <c r="CH128" i="1"/>
  <c r="BJ128" i="1"/>
  <c r="BH128" i="1"/>
  <c r="CG128" i="1" s="1"/>
  <c r="BE128" i="1"/>
  <c r="BA128" i="1"/>
  <c r="AY128" i="1"/>
  <c r="AW128" i="1"/>
  <c r="AU128" i="1"/>
  <c r="AS128" i="1"/>
  <c r="AQ128" i="1"/>
  <c r="AO128" i="1"/>
  <c r="AM128" i="1"/>
  <c r="AK128" i="1"/>
  <c r="AI128" i="1"/>
  <c r="AG128" i="1"/>
  <c r="AE128" i="1"/>
  <c r="AD128" i="1"/>
  <c r="AC128" i="1"/>
  <c r="Z128" i="1"/>
  <c r="X128" i="1"/>
  <c r="V128" i="1"/>
  <c r="T128" i="1"/>
  <c r="R128" i="1"/>
  <c r="P128" i="1"/>
  <c r="L128" i="1"/>
  <c r="J128" i="1"/>
  <c r="H128" i="1"/>
  <c r="CH127" i="1"/>
  <c r="BJ127" i="1"/>
  <c r="BH127" i="1"/>
  <c r="CG127" i="1" s="1"/>
  <c r="BE127" i="1"/>
  <c r="BA127" i="1"/>
  <c r="AY127" i="1"/>
  <c r="AW127" i="1"/>
  <c r="AU127" i="1"/>
  <c r="AS127" i="1"/>
  <c r="AQ127" i="1"/>
  <c r="AO127" i="1"/>
  <c r="AM127" i="1"/>
  <c r="AK127" i="1"/>
  <c r="AI127" i="1"/>
  <c r="AG127" i="1"/>
  <c r="AE127" i="1"/>
  <c r="AD127" i="1"/>
  <c r="Z127" i="1"/>
  <c r="X127" i="1"/>
  <c r="V127" i="1"/>
  <c r="T127" i="1"/>
  <c r="R127" i="1"/>
  <c r="P127" i="1"/>
  <c r="L127" i="1"/>
  <c r="AC127" i="1" s="1"/>
  <c r="J127" i="1"/>
  <c r="H127" i="1"/>
  <c r="CH126" i="1"/>
  <c r="BJ126" i="1"/>
  <c r="BH126" i="1"/>
  <c r="CG126" i="1" s="1"/>
  <c r="BE126" i="1"/>
  <c r="BA126" i="1"/>
  <c r="AY126" i="1"/>
  <c r="AW126" i="1"/>
  <c r="AU126" i="1"/>
  <c r="AS126" i="1"/>
  <c r="AQ126" i="1"/>
  <c r="AO126" i="1"/>
  <c r="AM126" i="1"/>
  <c r="AK126" i="1"/>
  <c r="AI126" i="1"/>
  <c r="AG126" i="1"/>
  <c r="AE126" i="1"/>
  <c r="AD126" i="1"/>
  <c r="AC126" i="1"/>
  <c r="Z126" i="1"/>
  <c r="X126" i="1"/>
  <c r="V126" i="1"/>
  <c r="T126" i="1"/>
  <c r="R126" i="1"/>
  <c r="P126" i="1"/>
  <c r="L126" i="1"/>
  <c r="J126" i="1"/>
  <c r="H126" i="1"/>
  <c r="CH125" i="1"/>
  <c r="BJ125" i="1"/>
  <c r="BH125" i="1"/>
  <c r="CG125" i="1" s="1"/>
  <c r="BE125" i="1"/>
  <c r="BA125" i="1"/>
  <c r="AY125" i="1"/>
  <c r="AW125" i="1"/>
  <c r="AU125" i="1"/>
  <c r="AS125" i="1"/>
  <c r="AQ125" i="1"/>
  <c r="AO125" i="1"/>
  <c r="AM125" i="1"/>
  <c r="AK125" i="1"/>
  <c r="AI125" i="1"/>
  <c r="AG125" i="1"/>
  <c r="AE125" i="1"/>
  <c r="AD125" i="1"/>
  <c r="Z125" i="1"/>
  <c r="X125" i="1"/>
  <c r="V125" i="1"/>
  <c r="T125" i="1"/>
  <c r="R125" i="1"/>
  <c r="P125" i="1"/>
  <c r="L125" i="1"/>
  <c r="AC125" i="1" s="1"/>
  <c r="J125" i="1"/>
  <c r="H125" i="1"/>
  <c r="CH124" i="1"/>
  <c r="BJ124" i="1"/>
  <c r="BH124" i="1"/>
  <c r="CG124" i="1" s="1"/>
  <c r="BE124" i="1"/>
  <c r="BA124" i="1"/>
  <c r="AY124" i="1"/>
  <c r="AW124" i="1"/>
  <c r="AU124" i="1"/>
  <c r="AS124" i="1"/>
  <c r="AQ124" i="1"/>
  <c r="AO124" i="1"/>
  <c r="AM124" i="1"/>
  <c r="AK124" i="1"/>
  <c r="AI124" i="1"/>
  <c r="AG124" i="1"/>
  <c r="AE124" i="1"/>
  <c r="AD124" i="1"/>
  <c r="AC124" i="1"/>
  <c r="Z124" i="1"/>
  <c r="X124" i="1"/>
  <c r="V124" i="1"/>
  <c r="T124" i="1"/>
  <c r="R124" i="1"/>
  <c r="P124" i="1"/>
  <c r="L124" i="1"/>
  <c r="J124" i="1"/>
  <c r="H124" i="1"/>
  <c r="CH123" i="1"/>
  <c r="BJ123" i="1"/>
  <c r="BH123" i="1"/>
  <c r="CG123" i="1" s="1"/>
  <c r="BE123" i="1"/>
  <c r="BA123" i="1"/>
  <c r="AY123" i="1"/>
  <c r="AW123" i="1"/>
  <c r="AU123" i="1"/>
  <c r="AS123" i="1"/>
  <c r="AQ123" i="1"/>
  <c r="AO123" i="1"/>
  <c r="AM123" i="1"/>
  <c r="AK123" i="1"/>
  <c r="AI123" i="1"/>
  <c r="AG123" i="1"/>
  <c r="AE123" i="1"/>
  <c r="AD123" i="1"/>
  <c r="Z123" i="1"/>
  <c r="X123" i="1"/>
  <c r="V123" i="1"/>
  <c r="T123" i="1"/>
  <c r="R123" i="1"/>
  <c r="P123" i="1"/>
  <c r="L123" i="1"/>
  <c r="AC123" i="1" s="1"/>
  <c r="J123" i="1"/>
  <c r="H123" i="1"/>
  <c r="CH122" i="1"/>
  <c r="BJ122" i="1"/>
  <c r="BH122" i="1"/>
  <c r="CG122" i="1" s="1"/>
  <c r="BE122" i="1"/>
  <c r="BA122" i="1"/>
  <c r="AY122" i="1"/>
  <c r="AW122" i="1"/>
  <c r="AU122" i="1"/>
  <c r="AS122" i="1"/>
  <c r="AQ122" i="1"/>
  <c r="AO122" i="1"/>
  <c r="AM122" i="1"/>
  <c r="AK122" i="1"/>
  <c r="AI122" i="1"/>
  <c r="AG122" i="1"/>
  <c r="AE122" i="1"/>
  <c r="AD122" i="1"/>
  <c r="AC122" i="1"/>
  <c r="Z122" i="1"/>
  <c r="X122" i="1"/>
  <c r="V122" i="1"/>
  <c r="T122" i="1"/>
  <c r="R122" i="1"/>
  <c r="P122" i="1"/>
  <c r="L122" i="1"/>
  <c r="J122" i="1"/>
  <c r="H122" i="1"/>
  <c r="CH121" i="1"/>
  <c r="BJ121" i="1"/>
  <c r="BH121" i="1"/>
  <c r="CG121" i="1" s="1"/>
  <c r="BE121" i="1"/>
  <c r="BA121" i="1"/>
  <c r="AY121" i="1"/>
  <c r="AW121" i="1"/>
  <c r="AU121" i="1"/>
  <c r="AS121" i="1"/>
  <c r="AQ121" i="1"/>
  <c r="AO121" i="1"/>
  <c r="AM121" i="1"/>
  <c r="AK121" i="1"/>
  <c r="AI121" i="1"/>
  <c r="AG121" i="1"/>
  <c r="AE121" i="1"/>
  <c r="AD121" i="1"/>
  <c r="Z121" i="1"/>
  <c r="X121" i="1"/>
  <c r="V121" i="1"/>
  <c r="T121" i="1"/>
  <c r="R121" i="1"/>
  <c r="P121" i="1"/>
  <c r="L121" i="1"/>
  <c r="AC121" i="1" s="1"/>
  <c r="J121" i="1"/>
  <c r="H121" i="1"/>
  <c r="CH120" i="1"/>
  <c r="BJ120" i="1"/>
  <c r="BH120" i="1"/>
  <c r="CG120" i="1" s="1"/>
  <c r="BE120" i="1"/>
  <c r="BA120" i="1"/>
  <c r="AY120" i="1"/>
  <c r="AW120" i="1"/>
  <c r="AU120" i="1"/>
  <c r="AS120" i="1"/>
  <c r="AQ120" i="1"/>
  <c r="AO120" i="1"/>
  <c r="AM120" i="1"/>
  <c r="AK120" i="1"/>
  <c r="AI120" i="1"/>
  <c r="AG120" i="1"/>
  <c r="AE120" i="1"/>
  <c r="AD120" i="1"/>
  <c r="AC120" i="1"/>
  <c r="Z120" i="1"/>
  <c r="X120" i="1"/>
  <c r="V120" i="1"/>
  <c r="T120" i="1"/>
  <c r="R120" i="1"/>
  <c r="P120" i="1"/>
  <c r="L120" i="1"/>
  <c r="J120" i="1"/>
  <c r="H120" i="1"/>
  <c r="CH119" i="1"/>
  <c r="BJ119" i="1"/>
  <c r="BH119" i="1"/>
  <c r="CG119" i="1" s="1"/>
  <c r="BE119" i="1"/>
  <c r="BA119" i="1"/>
  <c r="AY119" i="1"/>
  <c r="AW119" i="1"/>
  <c r="AU119" i="1"/>
  <c r="AS119" i="1"/>
  <c r="AQ119" i="1"/>
  <c r="AO119" i="1"/>
  <c r="AM119" i="1"/>
  <c r="AK119" i="1"/>
  <c r="AI119" i="1"/>
  <c r="AG119" i="1"/>
  <c r="AE119" i="1"/>
  <c r="AD119" i="1"/>
  <c r="Z119" i="1"/>
  <c r="X119" i="1"/>
  <c r="V119" i="1"/>
  <c r="T119" i="1"/>
  <c r="R119" i="1"/>
  <c r="P119" i="1"/>
  <c r="L119" i="1"/>
  <c r="AC119" i="1" s="1"/>
  <c r="J119" i="1"/>
  <c r="H119" i="1"/>
  <c r="CH118" i="1"/>
  <c r="BJ118" i="1"/>
  <c r="BH118" i="1"/>
  <c r="CG118" i="1" s="1"/>
  <c r="BE118" i="1"/>
  <c r="BA118" i="1"/>
  <c r="AY118" i="1"/>
  <c r="AW118" i="1"/>
  <c r="AU118" i="1"/>
  <c r="AS118" i="1"/>
  <c r="AQ118" i="1"/>
  <c r="AO118" i="1"/>
  <c r="AM118" i="1"/>
  <c r="AK118" i="1"/>
  <c r="AI118" i="1"/>
  <c r="AG118" i="1"/>
  <c r="AE118" i="1"/>
  <c r="AD118" i="1"/>
  <c r="AC118" i="1"/>
  <c r="Z118" i="1"/>
  <c r="X118" i="1"/>
  <c r="V118" i="1"/>
  <c r="T118" i="1"/>
  <c r="R118" i="1"/>
  <c r="P118" i="1"/>
  <c r="L118" i="1"/>
  <c r="J118" i="1"/>
  <c r="H118" i="1"/>
  <c r="CH117" i="1"/>
  <c r="BJ117" i="1"/>
  <c r="BH117" i="1"/>
  <c r="CG117" i="1" s="1"/>
  <c r="BE117" i="1"/>
  <c r="BA117" i="1"/>
  <c r="AY117" i="1"/>
  <c r="AW117" i="1"/>
  <c r="AU117" i="1"/>
  <c r="AS117" i="1"/>
  <c r="AQ117" i="1"/>
  <c r="AO117" i="1"/>
  <c r="AM117" i="1"/>
  <c r="AK117" i="1"/>
  <c r="AI117" i="1"/>
  <c r="AG117" i="1"/>
  <c r="AE117" i="1"/>
  <c r="AD117" i="1"/>
  <c r="Z117" i="1"/>
  <c r="X117" i="1"/>
  <c r="V117" i="1"/>
  <c r="T117" i="1"/>
  <c r="R117" i="1"/>
  <c r="P117" i="1"/>
  <c r="L117" i="1"/>
  <c r="AC117" i="1" s="1"/>
  <c r="J117" i="1"/>
  <c r="H117" i="1"/>
  <c r="CH116" i="1"/>
  <c r="BJ116" i="1"/>
  <c r="BH116" i="1"/>
  <c r="CG116" i="1" s="1"/>
  <c r="BE116" i="1"/>
  <c r="BA116" i="1"/>
  <c r="AY116" i="1"/>
  <c r="AW116" i="1"/>
  <c r="AU116" i="1"/>
  <c r="AS116" i="1"/>
  <c r="AQ116" i="1"/>
  <c r="AO116" i="1"/>
  <c r="AM116" i="1"/>
  <c r="AK116" i="1"/>
  <c r="AI116" i="1"/>
  <c r="AG116" i="1"/>
  <c r="AE116" i="1"/>
  <c r="AD116" i="1"/>
  <c r="AC116" i="1"/>
  <c r="Z116" i="1"/>
  <c r="X116" i="1"/>
  <c r="V116" i="1"/>
  <c r="T116" i="1"/>
  <c r="R116" i="1"/>
  <c r="P116" i="1"/>
  <c r="L116" i="1"/>
  <c r="J116" i="1"/>
  <c r="H116" i="1"/>
  <c r="CH115" i="1"/>
  <c r="BJ115" i="1"/>
  <c r="BH115" i="1"/>
  <c r="CG115" i="1" s="1"/>
  <c r="BE115" i="1"/>
  <c r="BA115" i="1"/>
  <c r="AY115" i="1"/>
  <c r="AW115" i="1"/>
  <c r="AU115" i="1"/>
  <c r="AS115" i="1"/>
  <c r="AQ115" i="1"/>
  <c r="AO115" i="1"/>
  <c r="AM115" i="1"/>
  <c r="AK115" i="1"/>
  <c r="AI115" i="1"/>
  <c r="AG115" i="1"/>
  <c r="AE115" i="1"/>
  <c r="AD115" i="1"/>
  <c r="Z115" i="1"/>
  <c r="X115" i="1"/>
  <c r="V115" i="1"/>
  <c r="T115" i="1"/>
  <c r="R115" i="1"/>
  <c r="P115" i="1"/>
  <c r="L115" i="1"/>
  <c r="AC115" i="1" s="1"/>
  <c r="J115" i="1"/>
  <c r="H115" i="1"/>
  <c r="CH114" i="1"/>
  <c r="BJ114" i="1"/>
  <c r="BH114" i="1"/>
  <c r="CG114" i="1" s="1"/>
  <c r="BE114" i="1"/>
  <c r="BA114" i="1"/>
  <c r="AY114" i="1"/>
  <c r="AW114" i="1"/>
  <c r="AU114" i="1"/>
  <c r="AS114" i="1"/>
  <c r="AQ114" i="1"/>
  <c r="AO114" i="1"/>
  <c r="AM114" i="1"/>
  <c r="AK114" i="1"/>
  <c r="AI114" i="1"/>
  <c r="AG114" i="1"/>
  <c r="AE114" i="1"/>
  <c r="AD114" i="1"/>
  <c r="AC114" i="1"/>
  <c r="Z114" i="1"/>
  <c r="X114" i="1"/>
  <c r="V114" i="1"/>
  <c r="T114" i="1"/>
  <c r="R114" i="1"/>
  <c r="P114" i="1"/>
  <c r="L114" i="1"/>
  <c r="K114" i="1"/>
  <c r="J114" i="1"/>
  <c r="H114" i="1"/>
  <c r="CH113" i="1"/>
  <c r="BJ113" i="1"/>
  <c r="BH113" i="1"/>
  <c r="CG113" i="1" s="1"/>
  <c r="BE113" i="1"/>
  <c r="BA113" i="1"/>
  <c r="AY113" i="1"/>
  <c r="AW113" i="1"/>
  <c r="AU113" i="1"/>
  <c r="AS113" i="1"/>
  <c r="AQ113" i="1"/>
  <c r="AO113" i="1"/>
  <c r="AM113" i="1"/>
  <c r="AK113" i="1"/>
  <c r="AI113" i="1"/>
  <c r="AG113" i="1"/>
  <c r="AE113" i="1"/>
  <c r="BD113" i="1" s="1"/>
  <c r="AD113" i="1"/>
  <c r="Z113" i="1"/>
  <c r="X113" i="1"/>
  <c r="V113" i="1"/>
  <c r="T113" i="1"/>
  <c r="R113" i="1"/>
  <c r="P113" i="1"/>
  <c r="L113" i="1"/>
  <c r="J113" i="1"/>
  <c r="H113" i="1"/>
  <c r="CH112" i="1"/>
  <c r="BJ112" i="1"/>
  <c r="CG112" i="1" s="1"/>
  <c r="BH112" i="1"/>
  <c r="BE112" i="1"/>
  <c r="BA112" i="1"/>
  <c r="AY112" i="1"/>
  <c r="AW112" i="1"/>
  <c r="AU112" i="1"/>
  <c r="AS112" i="1"/>
  <c r="AQ112" i="1"/>
  <c r="AO112" i="1"/>
  <c r="AM112" i="1"/>
  <c r="AK112" i="1"/>
  <c r="AI112" i="1"/>
  <c r="AG112" i="1"/>
  <c r="AE112" i="1"/>
  <c r="AD112" i="1"/>
  <c r="Z112" i="1"/>
  <c r="X112" i="1"/>
  <c r="V112" i="1"/>
  <c r="T112" i="1"/>
  <c r="R112" i="1"/>
  <c r="P112" i="1"/>
  <c r="L112" i="1"/>
  <c r="J112" i="1"/>
  <c r="H112" i="1"/>
  <c r="AC112" i="1" s="1"/>
  <c r="CH111" i="1"/>
  <c r="BJ111" i="1"/>
  <c r="CG111" i="1" s="1"/>
  <c r="BH111" i="1"/>
  <c r="BE111" i="1"/>
  <c r="BA111" i="1"/>
  <c r="AY111" i="1"/>
  <c r="AW111" i="1"/>
  <c r="AU111" i="1"/>
  <c r="AS111" i="1"/>
  <c r="AQ111" i="1"/>
  <c r="AO111" i="1"/>
  <c r="AM111" i="1"/>
  <c r="AK111" i="1"/>
  <c r="AI111" i="1"/>
  <c r="AG111" i="1"/>
  <c r="AE111" i="1"/>
  <c r="AD111" i="1"/>
  <c r="Z111" i="1"/>
  <c r="X111" i="1"/>
  <c r="V111" i="1"/>
  <c r="T111" i="1"/>
  <c r="R111" i="1"/>
  <c r="P111" i="1"/>
  <c r="L111" i="1"/>
  <c r="J111" i="1"/>
  <c r="H111" i="1"/>
  <c r="AC111" i="1" s="1"/>
  <c r="CH110" i="1"/>
  <c r="BJ110" i="1"/>
  <c r="BH110" i="1"/>
  <c r="CG110" i="1" s="1"/>
  <c r="BE110" i="1"/>
  <c r="BA110" i="1"/>
  <c r="AY110" i="1"/>
  <c r="AW110" i="1"/>
  <c r="AU110" i="1"/>
  <c r="AS110" i="1"/>
  <c r="AQ110" i="1"/>
  <c r="AO110" i="1"/>
  <c r="AM110" i="1"/>
  <c r="AK110" i="1"/>
  <c r="AI110" i="1"/>
  <c r="AG110" i="1"/>
  <c r="AE110" i="1"/>
  <c r="AD110" i="1"/>
  <c r="Z110" i="1"/>
  <c r="X110" i="1"/>
  <c r="V110" i="1"/>
  <c r="T110" i="1"/>
  <c r="R110" i="1"/>
  <c r="P110" i="1"/>
  <c r="L110" i="1"/>
  <c r="J110" i="1"/>
  <c r="H110" i="1"/>
  <c r="CH109" i="1"/>
  <c r="CG109" i="1"/>
  <c r="BJ109" i="1"/>
  <c r="BH109" i="1"/>
  <c r="BE109" i="1"/>
  <c r="BA109" i="1"/>
  <c r="AY109" i="1"/>
  <c r="AW109" i="1"/>
  <c r="AU109" i="1"/>
  <c r="AS109" i="1"/>
  <c r="AQ109" i="1"/>
  <c r="AO109" i="1"/>
  <c r="AM109" i="1"/>
  <c r="AK109" i="1"/>
  <c r="AI109" i="1"/>
  <c r="AG109" i="1"/>
  <c r="AE109" i="1"/>
  <c r="AD109" i="1"/>
  <c r="Z109" i="1"/>
  <c r="X109" i="1"/>
  <c r="V109" i="1"/>
  <c r="T109" i="1"/>
  <c r="R109" i="1"/>
  <c r="P109" i="1"/>
  <c r="L109" i="1"/>
  <c r="J109" i="1"/>
  <c r="H109" i="1"/>
  <c r="CH108" i="1"/>
  <c r="CG108" i="1"/>
  <c r="BJ108" i="1"/>
  <c r="BH108" i="1"/>
  <c r="BE108" i="1"/>
  <c r="BA108" i="1"/>
  <c r="AY108" i="1"/>
  <c r="AW108" i="1"/>
  <c r="AU108" i="1"/>
  <c r="AS108" i="1"/>
  <c r="AQ108" i="1"/>
  <c r="AO108" i="1"/>
  <c r="AM108" i="1"/>
  <c r="AK108" i="1"/>
  <c r="AI108" i="1"/>
  <c r="AG108" i="1"/>
  <c r="AE108" i="1"/>
  <c r="AD108" i="1"/>
  <c r="Z108" i="1"/>
  <c r="X108" i="1"/>
  <c r="V108" i="1"/>
  <c r="T108" i="1"/>
  <c r="R108" i="1"/>
  <c r="P108" i="1"/>
  <c r="L108" i="1"/>
  <c r="J108" i="1"/>
  <c r="H108" i="1"/>
  <c r="CH107" i="1"/>
  <c r="BJ107" i="1"/>
  <c r="BH107" i="1"/>
  <c r="CG107" i="1" s="1"/>
  <c r="BE107" i="1"/>
  <c r="BA107" i="1"/>
  <c r="AY107" i="1"/>
  <c r="AW107" i="1"/>
  <c r="AU107" i="1"/>
  <c r="AS107" i="1"/>
  <c r="AQ107" i="1"/>
  <c r="AO107" i="1"/>
  <c r="AM107" i="1"/>
  <c r="AK107" i="1"/>
  <c r="AI107" i="1"/>
  <c r="AG107" i="1"/>
  <c r="AE107" i="1"/>
  <c r="AD107" i="1"/>
  <c r="Z107" i="1"/>
  <c r="X107" i="1"/>
  <c r="V107" i="1"/>
  <c r="T107" i="1"/>
  <c r="R107" i="1"/>
  <c r="P107" i="1"/>
  <c r="L107" i="1"/>
  <c r="K107" i="1"/>
  <c r="J107" i="1"/>
  <c r="H107" i="1"/>
  <c r="CH106" i="1"/>
  <c r="BJ106" i="1"/>
  <c r="CG106" i="1" s="1"/>
  <c r="BH106" i="1"/>
  <c r="BE106" i="1"/>
  <c r="BA106" i="1"/>
  <c r="AY106" i="1"/>
  <c r="AW106" i="1"/>
  <c r="AU106" i="1"/>
  <c r="AS106" i="1"/>
  <c r="AQ106" i="1"/>
  <c r="AO106" i="1"/>
  <c r="AM106" i="1"/>
  <c r="AK106" i="1"/>
  <c r="AI106" i="1"/>
  <c r="AG106" i="1"/>
  <c r="AE106" i="1"/>
  <c r="Z106" i="1"/>
  <c r="X106" i="1"/>
  <c r="V106" i="1"/>
  <c r="T106" i="1"/>
  <c r="R106" i="1"/>
  <c r="P106" i="1"/>
  <c r="L106" i="1"/>
  <c r="K106" i="1"/>
  <c r="AD106" i="1" s="1"/>
  <c r="J106" i="1"/>
  <c r="H106" i="1"/>
  <c r="AC106" i="1" s="1"/>
  <c r="CH105" i="1"/>
  <c r="CG105" i="1"/>
  <c r="BJ105" i="1"/>
  <c r="BH105" i="1"/>
  <c r="BE105" i="1"/>
  <c r="BA105" i="1"/>
  <c r="AY105" i="1"/>
  <c r="AW105" i="1"/>
  <c r="AU105" i="1"/>
  <c r="AS105" i="1"/>
  <c r="AQ105" i="1"/>
  <c r="AO105" i="1"/>
  <c r="AM105" i="1"/>
  <c r="AK105" i="1"/>
  <c r="AI105" i="1"/>
  <c r="AG105" i="1"/>
  <c r="BD105" i="1" s="1"/>
  <c r="AE105" i="1"/>
  <c r="AD105" i="1"/>
  <c r="Z105" i="1"/>
  <c r="X105" i="1"/>
  <c r="V105" i="1"/>
  <c r="T105" i="1"/>
  <c r="R105" i="1"/>
  <c r="P105" i="1"/>
  <c r="L105" i="1"/>
  <c r="J105" i="1"/>
  <c r="H105" i="1"/>
  <c r="CH104" i="1"/>
  <c r="CG104" i="1"/>
  <c r="BJ104" i="1"/>
  <c r="BH104" i="1"/>
  <c r="BE104" i="1"/>
  <c r="BA104" i="1"/>
  <c r="AY104" i="1"/>
  <c r="AW104" i="1"/>
  <c r="AU104" i="1"/>
  <c r="AS104" i="1"/>
  <c r="AQ104" i="1"/>
  <c r="AO104" i="1"/>
  <c r="AM104" i="1"/>
  <c r="AK104" i="1"/>
  <c r="AI104" i="1"/>
  <c r="AG104" i="1"/>
  <c r="AE104" i="1"/>
  <c r="AD104" i="1"/>
  <c r="Z104" i="1"/>
  <c r="X104" i="1"/>
  <c r="V104" i="1"/>
  <c r="T104" i="1"/>
  <c r="R104" i="1"/>
  <c r="P104" i="1"/>
  <c r="L104" i="1"/>
  <c r="J104" i="1"/>
  <c r="H104" i="1"/>
  <c r="CH103" i="1"/>
  <c r="CG103" i="1"/>
  <c r="BJ103" i="1"/>
  <c r="BH103" i="1"/>
  <c r="BE103" i="1"/>
  <c r="BA103" i="1"/>
  <c r="AY103" i="1"/>
  <c r="AW103" i="1"/>
  <c r="AU103" i="1"/>
  <c r="AS103" i="1"/>
  <c r="AQ103" i="1"/>
  <c r="AO103" i="1"/>
  <c r="AM103" i="1"/>
  <c r="AK103" i="1"/>
  <c r="AI103" i="1"/>
  <c r="AG103" i="1"/>
  <c r="BD103" i="1" s="1"/>
  <c r="AE103" i="1"/>
  <c r="AD103" i="1"/>
  <c r="Z103" i="1"/>
  <c r="X103" i="1"/>
  <c r="V103" i="1"/>
  <c r="T103" i="1"/>
  <c r="R103" i="1"/>
  <c r="P103" i="1"/>
  <c r="L103" i="1"/>
  <c r="J103" i="1"/>
  <c r="H103" i="1"/>
  <c r="CH102" i="1"/>
  <c r="CG102" i="1"/>
  <c r="BJ102" i="1"/>
  <c r="BH102" i="1"/>
  <c r="BE102" i="1"/>
  <c r="BA102" i="1"/>
  <c r="AY102" i="1"/>
  <c r="AW102" i="1"/>
  <c r="AU102" i="1"/>
  <c r="AS102" i="1"/>
  <c r="AQ102" i="1"/>
  <c r="AO102" i="1"/>
  <c r="AM102" i="1"/>
  <c r="AK102" i="1"/>
  <c r="AI102" i="1"/>
  <c r="AG102" i="1"/>
  <c r="AE102" i="1"/>
  <c r="AD102" i="1"/>
  <c r="Z102" i="1"/>
  <c r="X102" i="1"/>
  <c r="V102" i="1"/>
  <c r="T102" i="1"/>
  <c r="R102" i="1"/>
  <c r="P102" i="1"/>
  <c r="L102" i="1"/>
  <c r="J102" i="1"/>
  <c r="H102" i="1"/>
  <c r="AC102" i="1" s="1"/>
  <c r="CH101" i="1"/>
  <c r="CG101" i="1"/>
  <c r="BJ101" i="1"/>
  <c r="BH101" i="1"/>
  <c r="BE101" i="1"/>
  <c r="BA101" i="1"/>
  <c r="AY101" i="1"/>
  <c r="AW101" i="1"/>
  <c r="AU101" i="1"/>
  <c r="AS101" i="1"/>
  <c r="AQ101" i="1"/>
  <c r="AO101" i="1"/>
  <c r="AM101" i="1"/>
  <c r="AK101" i="1"/>
  <c r="AI101" i="1"/>
  <c r="AG101" i="1"/>
  <c r="AE101" i="1"/>
  <c r="AD101" i="1"/>
  <c r="Z101" i="1"/>
  <c r="X101" i="1"/>
  <c r="V101" i="1"/>
  <c r="T101" i="1"/>
  <c r="R101" i="1"/>
  <c r="P101" i="1"/>
  <c r="L101" i="1"/>
  <c r="J101" i="1"/>
  <c r="H101" i="1"/>
  <c r="CH100" i="1"/>
  <c r="CG100" i="1"/>
  <c r="BJ100" i="1"/>
  <c r="BH100" i="1"/>
  <c r="BE100" i="1"/>
  <c r="BA100" i="1"/>
  <c r="AY100" i="1"/>
  <c r="AW100" i="1"/>
  <c r="AU100" i="1"/>
  <c r="AS100" i="1"/>
  <c r="AQ100" i="1"/>
  <c r="AO100" i="1"/>
  <c r="AM100" i="1"/>
  <c r="AK100" i="1"/>
  <c r="AI100" i="1"/>
  <c r="AG100" i="1"/>
  <c r="AE100" i="1"/>
  <c r="AD100" i="1"/>
  <c r="Z100" i="1"/>
  <c r="X100" i="1"/>
  <c r="V100" i="1"/>
  <c r="T100" i="1"/>
  <c r="R100" i="1"/>
  <c r="P100" i="1"/>
  <c r="L100" i="1"/>
  <c r="J100" i="1"/>
  <c r="H100" i="1"/>
  <c r="CH99" i="1"/>
  <c r="CG99" i="1"/>
  <c r="BJ99" i="1"/>
  <c r="BH99" i="1"/>
  <c r="BE99" i="1"/>
  <c r="BA99" i="1"/>
  <c r="AY99" i="1"/>
  <c r="AW99" i="1"/>
  <c r="AU99" i="1"/>
  <c r="AS99" i="1"/>
  <c r="AQ99" i="1"/>
  <c r="AO99" i="1"/>
  <c r="AM99" i="1"/>
  <c r="AK99" i="1"/>
  <c r="AI99" i="1"/>
  <c r="AG99" i="1"/>
  <c r="AE99" i="1"/>
  <c r="AD99" i="1"/>
  <c r="Z99" i="1"/>
  <c r="X99" i="1"/>
  <c r="V99" i="1"/>
  <c r="T99" i="1"/>
  <c r="R99" i="1"/>
  <c r="P99" i="1"/>
  <c r="L99" i="1"/>
  <c r="J99" i="1"/>
  <c r="H99" i="1"/>
  <c r="CH98" i="1"/>
  <c r="CG98" i="1"/>
  <c r="BJ98" i="1"/>
  <c r="BH98" i="1"/>
  <c r="BE98" i="1"/>
  <c r="BA98" i="1"/>
  <c r="AY98" i="1"/>
  <c r="AW98" i="1"/>
  <c r="AU98" i="1"/>
  <c r="AS98" i="1"/>
  <c r="AQ98" i="1"/>
  <c r="AO98" i="1"/>
  <c r="AM98" i="1"/>
  <c r="AK98" i="1"/>
  <c r="AI98" i="1"/>
  <c r="AG98" i="1"/>
  <c r="AE98" i="1"/>
  <c r="AD98" i="1"/>
  <c r="Z98" i="1"/>
  <c r="X98" i="1"/>
  <c r="V98" i="1"/>
  <c r="T98" i="1"/>
  <c r="R98" i="1"/>
  <c r="P98" i="1"/>
  <c r="L98" i="1"/>
  <c r="J98" i="1"/>
  <c r="H98" i="1"/>
  <c r="AC98" i="1" s="1"/>
  <c r="CH97" i="1"/>
  <c r="CG97" i="1"/>
  <c r="BJ97" i="1"/>
  <c r="BH97" i="1"/>
  <c r="BE97" i="1"/>
  <c r="BA97" i="1"/>
  <c r="AY97" i="1"/>
  <c r="AW97" i="1"/>
  <c r="AU97" i="1"/>
  <c r="AS97" i="1"/>
  <c r="AQ97" i="1"/>
  <c r="AO97" i="1"/>
  <c r="AM97" i="1"/>
  <c r="AK97" i="1"/>
  <c r="AI97" i="1"/>
  <c r="AG97" i="1"/>
  <c r="AE97" i="1"/>
  <c r="AD97" i="1"/>
  <c r="Z97" i="1"/>
  <c r="X97" i="1"/>
  <c r="V97" i="1"/>
  <c r="T97" i="1"/>
  <c r="R97" i="1"/>
  <c r="P97" i="1"/>
  <c r="L97" i="1"/>
  <c r="J97" i="1"/>
  <c r="H97" i="1"/>
  <c r="CH96" i="1"/>
  <c r="CG96" i="1"/>
  <c r="BJ96" i="1"/>
  <c r="BH96" i="1"/>
  <c r="BE96" i="1"/>
  <c r="BA96" i="1"/>
  <c r="AY96" i="1"/>
  <c r="AW96" i="1"/>
  <c r="AU96" i="1"/>
  <c r="AS96" i="1"/>
  <c r="AQ96" i="1"/>
  <c r="AO96" i="1"/>
  <c r="AM96" i="1"/>
  <c r="AK96" i="1"/>
  <c r="AI96" i="1"/>
  <c r="AG96" i="1"/>
  <c r="AE96" i="1"/>
  <c r="BD96" i="1" s="1"/>
  <c r="AD96" i="1"/>
  <c r="Z96" i="1"/>
  <c r="X96" i="1"/>
  <c r="V96" i="1"/>
  <c r="T96" i="1"/>
  <c r="R96" i="1"/>
  <c r="P96" i="1"/>
  <c r="L96" i="1"/>
  <c r="J96" i="1"/>
  <c r="H96" i="1"/>
  <c r="CH95" i="1"/>
  <c r="CG95" i="1"/>
  <c r="BJ95" i="1"/>
  <c r="BH95" i="1"/>
  <c r="BE95" i="1"/>
  <c r="BA95" i="1"/>
  <c r="AY95" i="1"/>
  <c r="AW95" i="1"/>
  <c r="AU95" i="1"/>
  <c r="AS95" i="1"/>
  <c r="AQ95" i="1"/>
  <c r="AO95" i="1"/>
  <c r="AM95" i="1"/>
  <c r="AK95" i="1"/>
  <c r="AI95" i="1"/>
  <c r="AG95" i="1"/>
  <c r="AE95" i="1"/>
  <c r="BD95" i="1" s="1"/>
  <c r="AD95" i="1"/>
  <c r="Z95" i="1"/>
  <c r="X95" i="1"/>
  <c r="V95" i="1"/>
  <c r="T95" i="1"/>
  <c r="R95" i="1"/>
  <c r="P95" i="1"/>
  <c r="L95" i="1"/>
  <c r="K95" i="1"/>
  <c r="J95" i="1"/>
  <c r="H95" i="1"/>
  <c r="AC95" i="1" s="1"/>
  <c r="CH94" i="1"/>
  <c r="CG94" i="1"/>
  <c r="BJ94" i="1"/>
  <c r="BH94" i="1"/>
  <c r="BE94" i="1"/>
  <c r="BA94" i="1"/>
  <c r="AY94" i="1"/>
  <c r="AW94" i="1"/>
  <c r="AU94" i="1"/>
  <c r="AS94" i="1"/>
  <c r="AQ94" i="1"/>
  <c r="AO94" i="1"/>
  <c r="AM94" i="1"/>
  <c r="AK94" i="1"/>
  <c r="AI94" i="1"/>
  <c r="BD94" i="1" s="1"/>
  <c r="AG94" i="1"/>
  <c r="AE94" i="1"/>
  <c r="AD94" i="1"/>
  <c r="Z94" i="1"/>
  <c r="X94" i="1"/>
  <c r="V94" i="1"/>
  <c r="T94" i="1"/>
  <c r="R94" i="1"/>
  <c r="P94" i="1"/>
  <c r="L94" i="1"/>
  <c r="J94" i="1"/>
  <c r="H94" i="1"/>
  <c r="AC94" i="1" s="1"/>
  <c r="CH93" i="1"/>
  <c r="CG93" i="1"/>
  <c r="BJ93" i="1"/>
  <c r="BH93" i="1"/>
  <c r="BE93" i="1"/>
  <c r="BA93" i="1"/>
  <c r="AY93" i="1"/>
  <c r="AW93" i="1"/>
  <c r="AU93" i="1"/>
  <c r="AS93" i="1"/>
  <c r="AQ93" i="1"/>
  <c r="AO93" i="1"/>
  <c r="AM93" i="1"/>
  <c r="AK93" i="1"/>
  <c r="AI93" i="1"/>
  <c r="BD93" i="1" s="1"/>
  <c r="AG93" i="1"/>
  <c r="AE93" i="1"/>
  <c r="AD93" i="1"/>
  <c r="Z93" i="1"/>
  <c r="X93" i="1"/>
  <c r="V93" i="1"/>
  <c r="T93" i="1"/>
  <c r="R93" i="1"/>
  <c r="P93" i="1"/>
  <c r="L93" i="1"/>
  <c r="J93" i="1"/>
  <c r="H93" i="1"/>
  <c r="CH92" i="1"/>
  <c r="CG92" i="1"/>
  <c r="BJ92" i="1"/>
  <c r="BH92" i="1"/>
  <c r="BE92" i="1"/>
  <c r="BD92" i="1"/>
  <c r="BA92" i="1"/>
  <c r="AY92" i="1"/>
  <c r="AW92" i="1"/>
  <c r="AU92" i="1"/>
  <c r="AS92" i="1"/>
  <c r="AQ92" i="1"/>
  <c r="AO92" i="1"/>
  <c r="AM92" i="1"/>
  <c r="AK92" i="1"/>
  <c r="AI92" i="1"/>
  <c r="AG92" i="1"/>
  <c r="AE92" i="1"/>
  <c r="AD92" i="1"/>
  <c r="Z92" i="1"/>
  <c r="X92" i="1"/>
  <c r="V92" i="1"/>
  <c r="T92" i="1"/>
  <c r="R92" i="1"/>
  <c r="P92" i="1"/>
  <c r="L92" i="1"/>
  <c r="J92" i="1"/>
  <c r="H92" i="1"/>
  <c r="CH91" i="1"/>
  <c r="CG91" i="1"/>
  <c r="BJ91" i="1"/>
  <c r="BH91" i="1"/>
  <c r="BE91" i="1"/>
  <c r="BD91" i="1"/>
  <c r="BA91" i="1"/>
  <c r="AY91" i="1"/>
  <c r="AW91" i="1"/>
  <c r="AU91" i="1"/>
  <c r="AS91" i="1"/>
  <c r="AQ91" i="1"/>
  <c r="AO91" i="1"/>
  <c r="AM91" i="1"/>
  <c r="AK91" i="1"/>
  <c r="AI91" i="1"/>
  <c r="AG91" i="1"/>
  <c r="AE91" i="1"/>
  <c r="AD91" i="1"/>
  <c r="Z91" i="1"/>
  <c r="X91" i="1"/>
  <c r="V91" i="1"/>
  <c r="T91" i="1"/>
  <c r="R91" i="1"/>
  <c r="P91" i="1"/>
  <c r="L91" i="1"/>
  <c r="J91" i="1"/>
  <c r="H91" i="1"/>
  <c r="CH90" i="1"/>
  <c r="CG90" i="1"/>
  <c r="BJ90" i="1"/>
  <c r="BH90" i="1"/>
  <c r="BE90" i="1"/>
  <c r="BA90" i="1"/>
  <c r="AY90" i="1"/>
  <c r="AW90" i="1"/>
  <c r="AU90" i="1"/>
  <c r="AS90" i="1"/>
  <c r="AQ90" i="1"/>
  <c r="AO90" i="1"/>
  <c r="AM90" i="1"/>
  <c r="AK90" i="1"/>
  <c r="AI90" i="1"/>
  <c r="BD90" i="1" s="1"/>
  <c r="AG90" i="1"/>
  <c r="AE90" i="1"/>
  <c r="AD90" i="1"/>
  <c r="Z90" i="1"/>
  <c r="X90" i="1"/>
  <c r="V90" i="1"/>
  <c r="T90" i="1"/>
  <c r="R90" i="1"/>
  <c r="P90" i="1"/>
  <c r="L90" i="1"/>
  <c r="J90" i="1"/>
  <c r="H90" i="1"/>
  <c r="CH89" i="1"/>
  <c r="CG89" i="1"/>
  <c r="BJ89" i="1"/>
  <c r="BH89" i="1"/>
  <c r="BE89" i="1"/>
  <c r="BA89" i="1"/>
  <c r="AY89" i="1"/>
  <c r="AW89" i="1"/>
  <c r="AU89" i="1"/>
  <c r="AS89" i="1"/>
  <c r="AQ89" i="1"/>
  <c r="AO89" i="1"/>
  <c r="AM89" i="1"/>
  <c r="AK89" i="1"/>
  <c r="BD89" i="1" s="1"/>
  <c r="AI89" i="1"/>
  <c r="AG89" i="1"/>
  <c r="AE89" i="1"/>
  <c r="AD89" i="1"/>
  <c r="Z89" i="1"/>
  <c r="X89" i="1"/>
  <c r="V89" i="1"/>
  <c r="T89" i="1"/>
  <c r="R89" i="1"/>
  <c r="P89" i="1"/>
  <c r="L89" i="1"/>
  <c r="J89" i="1"/>
  <c r="H89" i="1"/>
  <c r="CH88" i="1"/>
  <c r="CG88" i="1"/>
  <c r="BJ88" i="1"/>
  <c r="BH88" i="1"/>
  <c r="BE88" i="1"/>
  <c r="BA88" i="1"/>
  <c r="AY88" i="1"/>
  <c r="AW88" i="1"/>
  <c r="AU88" i="1"/>
  <c r="AS88" i="1"/>
  <c r="AQ88" i="1"/>
  <c r="AO88" i="1"/>
  <c r="AM88" i="1"/>
  <c r="AK88" i="1"/>
  <c r="BD88" i="1" s="1"/>
  <c r="AI88" i="1"/>
  <c r="AG88" i="1"/>
  <c r="AE88" i="1"/>
  <c r="AD88" i="1"/>
  <c r="Z88" i="1"/>
  <c r="X88" i="1"/>
  <c r="V88" i="1"/>
  <c r="T88" i="1"/>
  <c r="R88" i="1"/>
  <c r="P88" i="1"/>
  <c r="L88" i="1"/>
  <c r="J88" i="1"/>
  <c r="H88" i="1"/>
  <c r="CH87" i="1"/>
  <c r="CG87" i="1"/>
  <c r="BJ87" i="1"/>
  <c r="BH87" i="1"/>
  <c r="BE87" i="1"/>
  <c r="BA87" i="1"/>
  <c r="AY87" i="1"/>
  <c r="AW87" i="1"/>
  <c r="AU87" i="1"/>
  <c r="AS87" i="1"/>
  <c r="AQ87" i="1"/>
  <c r="AO87" i="1"/>
  <c r="AM87" i="1"/>
  <c r="AK87" i="1"/>
  <c r="AI87" i="1"/>
  <c r="AG87" i="1"/>
  <c r="AE87" i="1"/>
  <c r="AD87" i="1"/>
  <c r="Z87" i="1"/>
  <c r="X87" i="1"/>
  <c r="V87" i="1"/>
  <c r="T87" i="1"/>
  <c r="R87" i="1"/>
  <c r="P87" i="1"/>
  <c r="L87" i="1"/>
  <c r="J87" i="1"/>
  <c r="H87" i="1"/>
  <c r="AC87" i="1" s="1"/>
  <c r="CH86" i="1"/>
  <c r="CG86" i="1"/>
  <c r="BJ86" i="1"/>
  <c r="BH86" i="1"/>
  <c r="BE86" i="1"/>
  <c r="BA86" i="1"/>
  <c r="AY86" i="1"/>
  <c r="AW86" i="1"/>
  <c r="AU86" i="1"/>
  <c r="AS86" i="1"/>
  <c r="AQ86" i="1"/>
  <c r="AO86" i="1"/>
  <c r="AM86" i="1"/>
  <c r="AK86" i="1"/>
  <c r="BD86" i="1" s="1"/>
  <c r="AI86" i="1"/>
  <c r="AG86" i="1"/>
  <c r="AE86" i="1"/>
  <c r="AD86" i="1"/>
  <c r="Z86" i="1"/>
  <c r="X86" i="1"/>
  <c r="V86" i="1"/>
  <c r="T86" i="1"/>
  <c r="R86" i="1"/>
  <c r="P86" i="1"/>
  <c r="L86" i="1"/>
  <c r="J86" i="1"/>
  <c r="H86" i="1"/>
  <c r="CH85" i="1"/>
  <c r="CG85" i="1"/>
  <c r="BJ85" i="1"/>
  <c r="BH85" i="1"/>
  <c r="BE85" i="1"/>
  <c r="BA85" i="1"/>
  <c r="AY85" i="1"/>
  <c r="AW85" i="1"/>
  <c r="AU85" i="1"/>
  <c r="AS85" i="1"/>
  <c r="AQ85" i="1"/>
  <c r="AO85" i="1"/>
  <c r="AM85" i="1"/>
  <c r="BD85" i="1" s="1"/>
  <c r="AK85" i="1"/>
  <c r="AI85" i="1"/>
  <c r="AG85" i="1"/>
  <c r="AE85" i="1"/>
  <c r="AD85" i="1"/>
  <c r="Z85" i="1"/>
  <c r="X85" i="1"/>
  <c r="V85" i="1"/>
  <c r="T85" i="1"/>
  <c r="R85" i="1"/>
  <c r="P85" i="1"/>
  <c r="M85" i="1"/>
  <c r="M161" i="1" s="1"/>
  <c r="L85" i="1"/>
  <c r="J85" i="1"/>
  <c r="H85" i="1"/>
  <c r="AC85" i="1" s="1"/>
  <c r="CH84" i="1"/>
  <c r="BJ84" i="1"/>
  <c r="BH84" i="1"/>
  <c r="CG84" i="1" s="1"/>
  <c r="BE84" i="1"/>
  <c r="BA84" i="1"/>
  <c r="AY84" i="1"/>
  <c r="AW84" i="1"/>
  <c r="AU84" i="1"/>
  <c r="AS84" i="1"/>
  <c r="AQ84" i="1"/>
  <c r="AO84" i="1"/>
  <c r="BD84" i="1" s="1"/>
  <c r="AM84" i="1"/>
  <c r="AK84" i="1"/>
  <c r="AI84" i="1"/>
  <c r="AG84" i="1"/>
  <c r="AE84" i="1"/>
  <c r="AD84" i="1"/>
  <c r="Z84" i="1"/>
  <c r="X84" i="1"/>
  <c r="V84" i="1"/>
  <c r="T84" i="1"/>
  <c r="R84" i="1"/>
  <c r="P84" i="1"/>
  <c r="L84" i="1"/>
  <c r="J84" i="1"/>
  <c r="H84" i="1"/>
  <c r="AC84" i="1" s="1"/>
  <c r="CH83" i="1"/>
  <c r="BJ83" i="1"/>
  <c r="BH83" i="1"/>
  <c r="CG83" i="1" s="1"/>
  <c r="BE83" i="1"/>
  <c r="BD83" i="1"/>
  <c r="BA83" i="1"/>
  <c r="AY83" i="1"/>
  <c r="AW83" i="1"/>
  <c r="AU83" i="1"/>
  <c r="AS83" i="1"/>
  <c r="AQ83" i="1"/>
  <c r="AO83" i="1"/>
  <c r="AM83" i="1"/>
  <c r="AK83" i="1"/>
  <c r="AI83" i="1"/>
  <c r="AG83" i="1"/>
  <c r="AE83" i="1"/>
  <c r="AD83" i="1"/>
  <c r="Z83" i="1"/>
  <c r="X83" i="1"/>
  <c r="V83" i="1"/>
  <c r="T83" i="1"/>
  <c r="R83" i="1"/>
  <c r="P83" i="1"/>
  <c r="L83" i="1"/>
  <c r="J83" i="1"/>
  <c r="AC83" i="1" s="1"/>
  <c r="AB83" i="1" s="1"/>
  <c r="H83" i="1"/>
  <c r="CH82" i="1"/>
  <c r="BJ82" i="1"/>
  <c r="BH82" i="1"/>
  <c r="CG82" i="1" s="1"/>
  <c r="BE82" i="1"/>
  <c r="BA82" i="1"/>
  <c r="AY82" i="1"/>
  <c r="AW82" i="1"/>
  <c r="AU82" i="1"/>
  <c r="AS82" i="1"/>
  <c r="AQ82" i="1"/>
  <c r="AO82" i="1"/>
  <c r="AM82" i="1"/>
  <c r="AK82" i="1"/>
  <c r="BD82" i="1" s="1"/>
  <c r="AI82" i="1"/>
  <c r="AG82" i="1"/>
  <c r="AE82" i="1"/>
  <c r="AD82" i="1"/>
  <c r="Z82" i="1"/>
  <c r="X82" i="1"/>
  <c r="V82" i="1"/>
  <c r="T82" i="1"/>
  <c r="R82" i="1"/>
  <c r="P82" i="1"/>
  <c r="L82" i="1"/>
  <c r="J82" i="1"/>
  <c r="H82" i="1"/>
  <c r="CH81" i="1"/>
  <c r="BJ81" i="1"/>
  <c r="BH81" i="1"/>
  <c r="CG81" i="1" s="1"/>
  <c r="BE81" i="1"/>
  <c r="BA81" i="1"/>
  <c r="AY81" i="1"/>
  <c r="AW81" i="1"/>
  <c r="AU81" i="1"/>
  <c r="AS81" i="1"/>
  <c r="AQ81" i="1"/>
  <c r="AO81" i="1"/>
  <c r="AM81" i="1"/>
  <c r="BD81" i="1" s="1"/>
  <c r="AK81" i="1"/>
  <c r="AI81" i="1"/>
  <c r="AG81" i="1"/>
  <c r="AE81" i="1"/>
  <c r="AD81" i="1"/>
  <c r="Z81" i="1"/>
  <c r="X81" i="1"/>
  <c r="V81" i="1"/>
  <c r="T81" i="1"/>
  <c r="R81" i="1"/>
  <c r="P81" i="1"/>
  <c r="L81" i="1"/>
  <c r="J81" i="1"/>
  <c r="H81" i="1"/>
  <c r="AC81" i="1" s="1"/>
  <c r="CH80" i="1"/>
  <c r="BJ80" i="1"/>
  <c r="BH80" i="1"/>
  <c r="CG80" i="1" s="1"/>
  <c r="BE80" i="1"/>
  <c r="BA80" i="1"/>
  <c r="AY80" i="1"/>
  <c r="AW80" i="1"/>
  <c r="AU80" i="1"/>
  <c r="AS80" i="1"/>
  <c r="AQ80" i="1"/>
  <c r="AO80" i="1"/>
  <c r="BD80" i="1" s="1"/>
  <c r="AM80" i="1"/>
  <c r="AK80" i="1"/>
  <c r="AI80" i="1"/>
  <c r="AG80" i="1"/>
  <c r="AE80" i="1"/>
  <c r="AD80" i="1"/>
  <c r="Z80" i="1"/>
  <c r="X80" i="1"/>
  <c r="V80" i="1"/>
  <c r="T80" i="1"/>
  <c r="R80" i="1"/>
  <c r="P80" i="1"/>
  <c r="L80" i="1"/>
  <c r="J80" i="1"/>
  <c r="H80" i="1"/>
  <c r="AC80" i="1" s="1"/>
  <c r="CH79" i="1"/>
  <c r="BJ79" i="1"/>
  <c r="BH79" i="1"/>
  <c r="CG79" i="1" s="1"/>
  <c r="BE79" i="1"/>
  <c r="BD79" i="1"/>
  <c r="BA79" i="1"/>
  <c r="AY79" i="1"/>
  <c r="AW79" i="1"/>
  <c r="AU79" i="1"/>
  <c r="AS79" i="1"/>
  <c r="AQ79" i="1"/>
  <c r="AO79" i="1"/>
  <c r="AM79" i="1"/>
  <c r="AK79" i="1"/>
  <c r="AI79" i="1"/>
  <c r="AG79" i="1"/>
  <c r="AD79" i="1"/>
  <c r="Z79" i="1"/>
  <c r="X79" i="1"/>
  <c r="V79" i="1"/>
  <c r="T79" i="1"/>
  <c r="R79" i="1"/>
  <c r="P79" i="1"/>
  <c r="L79" i="1"/>
  <c r="J79" i="1"/>
  <c r="H79" i="1"/>
  <c r="CH78" i="1"/>
  <c r="BJ78" i="1"/>
  <c r="BH78" i="1"/>
  <c r="CG78" i="1" s="1"/>
  <c r="BE78" i="1"/>
  <c r="BA78" i="1"/>
  <c r="AY78" i="1"/>
  <c r="BD78" i="1" s="1"/>
  <c r="AW78" i="1"/>
  <c r="AU78" i="1"/>
  <c r="AD78" i="1"/>
  <c r="AC78" i="1"/>
  <c r="CH77" i="1"/>
  <c r="CG77" i="1"/>
  <c r="BJ77" i="1"/>
  <c r="BH77" i="1"/>
  <c r="BE77" i="1"/>
  <c r="BA77" i="1"/>
  <c r="AY77" i="1"/>
  <c r="AW77" i="1"/>
  <c r="AU77" i="1"/>
  <c r="AS77" i="1"/>
  <c r="AQ77" i="1"/>
  <c r="AO77" i="1"/>
  <c r="AM77" i="1"/>
  <c r="AK77" i="1"/>
  <c r="AI77" i="1"/>
  <c r="AG77" i="1"/>
  <c r="AE77" i="1"/>
  <c r="AD77" i="1"/>
  <c r="Z77" i="1"/>
  <c r="X77" i="1"/>
  <c r="V77" i="1"/>
  <c r="AC77" i="1" s="1"/>
  <c r="T77" i="1"/>
  <c r="R77" i="1"/>
  <c r="P77" i="1"/>
  <c r="L77" i="1"/>
  <c r="J77" i="1"/>
  <c r="H77" i="1"/>
  <c r="CH76" i="1"/>
  <c r="CG76" i="1"/>
  <c r="BJ76" i="1"/>
  <c r="BH76" i="1"/>
  <c r="BE76" i="1"/>
  <c r="BA76" i="1"/>
  <c r="AY76" i="1"/>
  <c r="AW76" i="1"/>
  <c r="AU76" i="1"/>
  <c r="AS76" i="1"/>
  <c r="AQ76" i="1"/>
  <c r="AO76" i="1"/>
  <c r="AM76" i="1"/>
  <c r="AK76" i="1"/>
  <c r="AI76" i="1"/>
  <c r="AG76" i="1"/>
  <c r="AE76" i="1"/>
  <c r="AD76" i="1"/>
  <c r="AC76" i="1"/>
  <c r="Z76" i="1"/>
  <c r="X76" i="1"/>
  <c r="V76" i="1"/>
  <c r="T76" i="1"/>
  <c r="R76" i="1"/>
  <c r="P76" i="1"/>
  <c r="L76" i="1"/>
  <c r="J76" i="1"/>
  <c r="H76" i="1"/>
  <c r="CH75" i="1"/>
  <c r="CG75" i="1"/>
  <c r="BJ75" i="1"/>
  <c r="BH75" i="1"/>
  <c r="BE75" i="1"/>
  <c r="BA75" i="1"/>
  <c r="AY75" i="1"/>
  <c r="AW75" i="1"/>
  <c r="AU75" i="1"/>
  <c r="AS75" i="1"/>
  <c r="AQ75" i="1"/>
  <c r="AO75" i="1"/>
  <c r="AM75" i="1"/>
  <c r="AK75" i="1"/>
  <c r="AI75" i="1"/>
  <c r="AG75" i="1"/>
  <c r="AE75" i="1"/>
  <c r="AD75" i="1"/>
  <c r="Z75" i="1"/>
  <c r="X75" i="1"/>
  <c r="V75" i="1"/>
  <c r="T75" i="1"/>
  <c r="R75" i="1"/>
  <c r="P75" i="1"/>
  <c r="L75" i="1"/>
  <c r="AC75" i="1" s="1"/>
  <c r="J75" i="1"/>
  <c r="H75" i="1"/>
  <c r="CH74" i="1"/>
  <c r="CG74" i="1"/>
  <c r="BJ74" i="1"/>
  <c r="BH74" i="1"/>
  <c r="BE74" i="1"/>
  <c r="BA74" i="1"/>
  <c r="AY74" i="1"/>
  <c r="AW74" i="1"/>
  <c r="AU74" i="1"/>
  <c r="AS74" i="1"/>
  <c r="AQ74" i="1"/>
  <c r="AO74" i="1"/>
  <c r="AM74" i="1"/>
  <c r="AK74" i="1"/>
  <c r="AI74" i="1"/>
  <c r="AG74" i="1"/>
  <c r="AE74" i="1"/>
  <c r="AD74" i="1"/>
  <c r="Z74" i="1"/>
  <c r="X74" i="1"/>
  <c r="V74" i="1"/>
  <c r="T74" i="1"/>
  <c r="R74" i="1"/>
  <c r="P74" i="1"/>
  <c r="L74" i="1"/>
  <c r="J74" i="1"/>
  <c r="H74" i="1"/>
  <c r="CH73" i="1"/>
  <c r="CG73" i="1"/>
  <c r="BJ73" i="1"/>
  <c r="BH73" i="1"/>
  <c r="BE73" i="1"/>
  <c r="BA73" i="1"/>
  <c r="AY73" i="1"/>
  <c r="AW73" i="1"/>
  <c r="AU73" i="1"/>
  <c r="AS73" i="1"/>
  <c r="AQ73" i="1"/>
  <c r="AO73" i="1"/>
  <c r="AM73" i="1"/>
  <c r="AK73" i="1"/>
  <c r="AI73" i="1"/>
  <c r="AG73" i="1"/>
  <c r="AE73" i="1"/>
  <c r="AD73" i="1"/>
  <c r="Z73" i="1"/>
  <c r="V73" i="1"/>
  <c r="T73" i="1"/>
  <c r="AC73" i="1" s="1"/>
  <c r="R73" i="1"/>
  <c r="P73" i="1"/>
  <c r="L73" i="1"/>
  <c r="J73" i="1"/>
  <c r="H73" i="1"/>
  <c r="CH72" i="1"/>
  <c r="CG72" i="1"/>
  <c r="BJ72" i="1"/>
  <c r="BH72" i="1"/>
  <c r="BE72" i="1"/>
  <c r="BA72" i="1"/>
  <c r="AY72" i="1"/>
  <c r="AW72" i="1"/>
  <c r="AU72" i="1"/>
  <c r="AS72" i="1"/>
  <c r="AQ72" i="1"/>
  <c r="AO72" i="1"/>
  <c r="AM72" i="1"/>
  <c r="AK72" i="1"/>
  <c r="AI72" i="1"/>
  <c r="AG72" i="1"/>
  <c r="AE72" i="1"/>
  <c r="AD72" i="1"/>
  <c r="Z72" i="1"/>
  <c r="X72" i="1"/>
  <c r="V72" i="1"/>
  <c r="T72" i="1"/>
  <c r="R72" i="1"/>
  <c r="P72" i="1"/>
  <c r="L72" i="1"/>
  <c r="J72" i="1"/>
  <c r="H72" i="1"/>
  <c r="AC72" i="1" s="1"/>
  <c r="CH71" i="1"/>
  <c r="BJ71" i="1"/>
  <c r="CG71" i="1" s="1"/>
  <c r="BH71" i="1"/>
  <c r="BE71" i="1"/>
  <c r="BA71" i="1"/>
  <c r="AY71" i="1"/>
  <c r="AW71" i="1"/>
  <c r="AU71" i="1"/>
  <c r="AS71" i="1"/>
  <c r="AQ71" i="1"/>
  <c r="AO71" i="1"/>
  <c r="AM71" i="1"/>
  <c r="AK71" i="1"/>
  <c r="AI71" i="1"/>
  <c r="AG71" i="1"/>
  <c r="AE71" i="1"/>
  <c r="AD71" i="1"/>
  <c r="Z71" i="1"/>
  <c r="X71" i="1"/>
  <c r="V71" i="1"/>
  <c r="T71" i="1"/>
  <c r="R71" i="1"/>
  <c r="P71" i="1"/>
  <c r="L71" i="1"/>
  <c r="J71" i="1"/>
  <c r="H71" i="1"/>
  <c r="CH70" i="1"/>
  <c r="CG70" i="1"/>
  <c r="BJ70" i="1"/>
  <c r="BH70" i="1"/>
  <c r="BE70" i="1"/>
  <c r="BA70" i="1"/>
  <c r="AY70" i="1"/>
  <c r="AW70" i="1"/>
  <c r="AU70" i="1"/>
  <c r="AS70" i="1"/>
  <c r="AQ70" i="1"/>
  <c r="AO70" i="1"/>
  <c r="AM70" i="1"/>
  <c r="AK70" i="1"/>
  <c r="AI70" i="1"/>
  <c r="BD70" i="1" s="1"/>
  <c r="AG70" i="1"/>
  <c r="AE70" i="1"/>
  <c r="AD70" i="1"/>
  <c r="Z70" i="1"/>
  <c r="X70" i="1"/>
  <c r="V70" i="1"/>
  <c r="T70" i="1"/>
  <c r="R70" i="1"/>
  <c r="P70" i="1"/>
  <c r="L70" i="1"/>
  <c r="J70" i="1"/>
  <c r="AC70" i="1" s="1"/>
  <c r="AB70" i="1" s="1"/>
  <c r="H70" i="1"/>
  <c r="CH69" i="1"/>
  <c r="CG69" i="1"/>
  <c r="BJ69" i="1"/>
  <c r="BH69" i="1"/>
  <c r="BE69" i="1"/>
  <c r="BA69" i="1"/>
  <c r="AY69" i="1"/>
  <c r="AW69" i="1"/>
  <c r="AU69" i="1"/>
  <c r="AS69" i="1"/>
  <c r="AQ69" i="1"/>
  <c r="AO69" i="1"/>
  <c r="AM69" i="1"/>
  <c r="AK69" i="1"/>
  <c r="AI69" i="1"/>
  <c r="BD69" i="1" s="1"/>
  <c r="AG69" i="1"/>
  <c r="AE69" i="1"/>
  <c r="AD69" i="1"/>
  <c r="Z69" i="1"/>
  <c r="X69" i="1"/>
  <c r="V69" i="1"/>
  <c r="T69" i="1"/>
  <c r="R69" i="1"/>
  <c r="P69" i="1"/>
  <c r="L69" i="1"/>
  <c r="J69" i="1"/>
  <c r="H69" i="1"/>
  <c r="CH68" i="1"/>
  <c r="CG68" i="1"/>
  <c r="BJ68" i="1"/>
  <c r="BH68" i="1"/>
  <c r="BE68" i="1"/>
  <c r="BA68" i="1"/>
  <c r="AY68" i="1"/>
  <c r="AW68" i="1"/>
  <c r="AU68" i="1"/>
  <c r="AS68" i="1"/>
  <c r="AQ68" i="1"/>
  <c r="AO68" i="1"/>
  <c r="AM68" i="1"/>
  <c r="AK68" i="1"/>
  <c r="AI68" i="1"/>
  <c r="BD68" i="1" s="1"/>
  <c r="AG68" i="1"/>
  <c r="AE68" i="1"/>
  <c r="AD68" i="1"/>
  <c r="Z68" i="1"/>
  <c r="X68" i="1"/>
  <c r="V68" i="1"/>
  <c r="T68" i="1"/>
  <c r="R68" i="1"/>
  <c r="P68" i="1"/>
  <c r="L68" i="1"/>
  <c r="J68" i="1"/>
  <c r="H68" i="1"/>
  <c r="CH67" i="1"/>
  <c r="CG67" i="1"/>
  <c r="BJ67" i="1"/>
  <c r="BH67" i="1"/>
  <c r="BE67" i="1"/>
  <c r="BA67" i="1"/>
  <c r="AY67" i="1"/>
  <c r="AW67" i="1"/>
  <c r="AU67" i="1"/>
  <c r="AS67" i="1"/>
  <c r="AQ67" i="1"/>
  <c r="AO67" i="1"/>
  <c r="AM67" i="1"/>
  <c r="AK67" i="1"/>
  <c r="AI67" i="1"/>
  <c r="BD67" i="1" s="1"/>
  <c r="AG67" i="1"/>
  <c r="AE67" i="1"/>
  <c r="AD67" i="1"/>
  <c r="Z67" i="1"/>
  <c r="X67" i="1"/>
  <c r="V67" i="1"/>
  <c r="T67" i="1"/>
  <c r="P67" i="1"/>
  <c r="L67" i="1"/>
  <c r="J67" i="1"/>
  <c r="H67" i="1"/>
  <c r="AC67" i="1" s="1"/>
  <c r="AB67" i="1" s="1"/>
  <c r="CH66" i="1"/>
  <c r="BJ66" i="1"/>
  <c r="BH66" i="1"/>
  <c r="CG66" i="1" s="1"/>
  <c r="BE66" i="1"/>
  <c r="BA66" i="1"/>
  <c r="AY66" i="1"/>
  <c r="AW66" i="1"/>
  <c r="AU66" i="1"/>
  <c r="AS66" i="1"/>
  <c r="AQ66" i="1"/>
  <c r="AO66" i="1"/>
  <c r="AM66" i="1"/>
  <c r="AK66" i="1"/>
  <c r="AI66" i="1"/>
  <c r="AG66" i="1"/>
  <c r="BD66" i="1" s="1"/>
  <c r="AE66" i="1"/>
  <c r="Z66" i="1"/>
  <c r="X66" i="1"/>
  <c r="V66" i="1"/>
  <c r="T66" i="1"/>
  <c r="R66" i="1"/>
  <c r="P66" i="1"/>
  <c r="L66" i="1"/>
  <c r="K66" i="1"/>
  <c r="AD66" i="1" s="1"/>
  <c r="J66" i="1"/>
  <c r="H66" i="1"/>
  <c r="CH65" i="1"/>
  <c r="CG65" i="1"/>
  <c r="BJ65" i="1"/>
  <c r="BH65" i="1"/>
  <c r="BE65" i="1"/>
  <c r="BA65" i="1"/>
  <c r="AY65" i="1"/>
  <c r="AW65" i="1"/>
  <c r="AU65" i="1"/>
  <c r="AS65" i="1"/>
  <c r="AQ65" i="1"/>
  <c r="AO65" i="1"/>
  <c r="AM65" i="1"/>
  <c r="AK65" i="1"/>
  <c r="AI65" i="1"/>
  <c r="BD65" i="1" s="1"/>
  <c r="AG65" i="1"/>
  <c r="AD65" i="1"/>
  <c r="Z65" i="1"/>
  <c r="X65" i="1"/>
  <c r="V65" i="1"/>
  <c r="T65" i="1"/>
  <c r="R65" i="1"/>
  <c r="P65" i="1"/>
  <c r="L65" i="1"/>
  <c r="J65" i="1"/>
  <c r="H65" i="1"/>
  <c r="CH64" i="1"/>
  <c r="BJ64" i="1"/>
  <c r="BH64" i="1"/>
  <c r="CG64" i="1" s="1"/>
  <c r="BE64" i="1"/>
  <c r="BA64" i="1"/>
  <c r="AY64" i="1"/>
  <c r="AW64" i="1"/>
  <c r="AU64" i="1"/>
  <c r="AS64" i="1"/>
  <c r="AQ64" i="1"/>
  <c r="AO64" i="1"/>
  <c r="AM64" i="1"/>
  <c r="AK64" i="1"/>
  <c r="AI64" i="1"/>
  <c r="AG64" i="1"/>
  <c r="BD64" i="1" s="1"/>
  <c r="AE64" i="1"/>
  <c r="AD64" i="1"/>
  <c r="Z64" i="1"/>
  <c r="X64" i="1"/>
  <c r="V64" i="1"/>
  <c r="T64" i="1"/>
  <c r="R64" i="1"/>
  <c r="P64" i="1"/>
  <c r="L64" i="1"/>
  <c r="J64" i="1"/>
  <c r="H64" i="1"/>
  <c r="AC64" i="1" s="1"/>
  <c r="CH63" i="1"/>
  <c r="BJ63" i="1"/>
  <c r="BH63" i="1"/>
  <c r="CG63" i="1" s="1"/>
  <c r="BE63" i="1"/>
  <c r="BA63" i="1"/>
  <c r="AY63" i="1"/>
  <c r="AW63" i="1"/>
  <c r="AU63" i="1"/>
  <c r="AS63" i="1"/>
  <c r="AQ63" i="1"/>
  <c r="AO63" i="1"/>
  <c r="AM63" i="1"/>
  <c r="AK63" i="1"/>
  <c r="AI63" i="1"/>
  <c r="AG63" i="1"/>
  <c r="BD63" i="1" s="1"/>
  <c r="AE63" i="1"/>
  <c r="AD63" i="1"/>
  <c r="Z63" i="1"/>
  <c r="X63" i="1"/>
  <c r="V63" i="1"/>
  <c r="T63" i="1"/>
  <c r="R63" i="1"/>
  <c r="P63" i="1"/>
  <c r="L63" i="1"/>
  <c r="J63" i="1"/>
  <c r="H63" i="1"/>
  <c r="CH62" i="1"/>
  <c r="BJ62" i="1"/>
  <c r="BH62" i="1"/>
  <c r="CG62" i="1" s="1"/>
  <c r="BE62" i="1"/>
  <c r="BA62" i="1"/>
  <c r="AY62" i="1"/>
  <c r="AW62" i="1"/>
  <c r="AU62" i="1"/>
  <c r="AS62" i="1"/>
  <c r="AQ62" i="1"/>
  <c r="AO62" i="1"/>
  <c r="AM62" i="1"/>
  <c r="AK62" i="1"/>
  <c r="AI62" i="1"/>
  <c r="AG62" i="1"/>
  <c r="BD62" i="1" s="1"/>
  <c r="AE62" i="1"/>
  <c r="AD62" i="1"/>
  <c r="Z62" i="1"/>
  <c r="X62" i="1"/>
  <c r="V62" i="1"/>
  <c r="T62" i="1"/>
  <c r="R62" i="1"/>
  <c r="P62" i="1"/>
  <c r="L62" i="1"/>
  <c r="J62" i="1"/>
  <c r="H62" i="1"/>
  <c r="AC62" i="1" s="1"/>
  <c r="CH61" i="1"/>
  <c r="BJ61" i="1"/>
  <c r="BH61" i="1"/>
  <c r="CG61" i="1" s="1"/>
  <c r="BE61" i="1"/>
  <c r="BA61" i="1"/>
  <c r="AY61" i="1"/>
  <c r="AW61" i="1"/>
  <c r="AU61" i="1"/>
  <c r="AS61" i="1"/>
  <c r="AQ61" i="1"/>
  <c r="AO61" i="1"/>
  <c r="AM61" i="1"/>
  <c r="AK61" i="1"/>
  <c r="AI61" i="1"/>
  <c r="AG61" i="1"/>
  <c r="BD61" i="1" s="1"/>
  <c r="AE61" i="1"/>
  <c r="AD61" i="1"/>
  <c r="Z61" i="1"/>
  <c r="X61" i="1"/>
  <c r="V61" i="1"/>
  <c r="T61" i="1"/>
  <c r="R61" i="1"/>
  <c r="P61" i="1"/>
  <c r="L61" i="1"/>
  <c r="J61" i="1"/>
  <c r="H61" i="1"/>
  <c r="CH60" i="1"/>
  <c r="BJ60" i="1"/>
  <c r="BH60" i="1"/>
  <c r="CG60" i="1" s="1"/>
  <c r="BE60" i="1"/>
  <c r="BA60" i="1"/>
  <c r="AY60" i="1"/>
  <c r="AW60" i="1"/>
  <c r="AU60" i="1"/>
  <c r="AS60" i="1"/>
  <c r="AQ60" i="1"/>
  <c r="AO60" i="1"/>
  <c r="AM60" i="1"/>
  <c r="AK60" i="1"/>
  <c r="AI60" i="1"/>
  <c r="AG60" i="1"/>
  <c r="BD60" i="1" s="1"/>
  <c r="AE60" i="1"/>
  <c r="AD60" i="1"/>
  <c r="Z60" i="1"/>
  <c r="X60" i="1"/>
  <c r="V60" i="1"/>
  <c r="T60" i="1"/>
  <c r="R60" i="1"/>
  <c r="P60" i="1"/>
  <c r="L60" i="1"/>
  <c r="J60" i="1"/>
  <c r="H60" i="1"/>
  <c r="CH59" i="1"/>
  <c r="BJ59" i="1"/>
  <c r="BH59" i="1"/>
  <c r="CG59" i="1" s="1"/>
  <c r="BE59" i="1"/>
  <c r="BA59" i="1"/>
  <c r="AY59" i="1"/>
  <c r="AW59" i="1"/>
  <c r="AU59" i="1"/>
  <c r="AS59" i="1"/>
  <c r="AQ59" i="1"/>
  <c r="AO59" i="1"/>
  <c r="AM59" i="1"/>
  <c r="AK59" i="1"/>
  <c r="AI59" i="1"/>
  <c r="AG59" i="1"/>
  <c r="BD59" i="1" s="1"/>
  <c r="AE59" i="1"/>
  <c r="AD59" i="1"/>
  <c r="Z59" i="1"/>
  <c r="X59" i="1"/>
  <c r="V59" i="1"/>
  <c r="T59" i="1"/>
  <c r="R59" i="1"/>
  <c r="P59" i="1"/>
  <c r="L59" i="1"/>
  <c r="J59" i="1"/>
  <c r="H59" i="1"/>
  <c r="AC59" i="1" s="1"/>
  <c r="CH58" i="1"/>
  <c r="BJ58" i="1"/>
  <c r="BH58" i="1"/>
  <c r="CG58" i="1" s="1"/>
  <c r="BE58" i="1"/>
  <c r="BA58" i="1"/>
  <c r="AY58" i="1"/>
  <c r="AW58" i="1"/>
  <c r="AU58" i="1"/>
  <c r="AS58" i="1"/>
  <c r="AQ58" i="1"/>
  <c r="AO58" i="1"/>
  <c r="AM58" i="1"/>
  <c r="AK58" i="1"/>
  <c r="AI58" i="1"/>
  <c r="AG58" i="1"/>
  <c r="BD58" i="1" s="1"/>
  <c r="AE58" i="1"/>
  <c r="AD58" i="1"/>
  <c r="Z58" i="1"/>
  <c r="X58" i="1"/>
  <c r="V58" i="1"/>
  <c r="T58" i="1"/>
  <c r="R58" i="1"/>
  <c r="P58" i="1"/>
  <c r="L58" i="1"/>
  <c r="J58" i="1"/>
  <c r="H58" i="1"/>
  <c r="CH57" i="1"/>
  <c r="BJ57" i="1"/>
  <c r="BH57" i="1"/>
  <c r="CG57" i="1" s="1"/>
  <c r="BE57" i="1"/>
  <c r="BA57" i="1"/>
  <c r="AY57" i="1"/>
  <c r="AW57" i="1"/>
  <c r="AU57" i="1"/>
  <c r="AS57" i="1"/>
  <c r="AQ57" i="1"/>
  <c r="AO57" i="1"/>
  <c r="AM57" i="1"/>
  <c r="AK57" i="1"/>
  <c r="AI57" i="1"/>
  <c r="AG57" i="1"/>
  <c r="BD57" i="1" s="1"/>
  <c r="AE57" i="1"/>
  <c r="AD57" i="1"/>
  <c r="Z57" i="1"/>
  <c r="X57" i="1"/>
  <c r="V57" i="1"/>
  <c r="T57" i="1"/>
  <c r="R57" i="1"/>
  <c r="P57" i="1"/>
  <c r="L57" i="1"/>
  <c r="J57" i="1"/>
  <c r="H57" i="1"/>
  <c r="CH56" i="1"/>
  <c r="BJ56" i="1"/>
  <c r="BH56" i="1"/>
  <c r="CG56" i="1" s="1"/>
  <c r="BE56" i="1"/>
  <c r="BA56" i="1"/>
  <c r="AY56" i="1"/>
  <c r="AW56" i="1"/>
  <c r="AU56" i="1"/>
  <c r="AS56" i="1"/>
  <c r="AQ56" i="1"/>
  <c r="AO56" i="1"/>
  <c r="AM56" i="1"/>
  <c r="AK56" i="1"/>
  <c r="AI56" i="1"/>
  <c r="AG56" i="1"/>
  <c r="BD56" i="1" s="1"/>
  <c r="AE56" i="1"/>
  <c r="AD56" i="1"/>
  <c r="Z56" i="1"/>
  <c r="X56" i="1"/>
  <c r="V56" i="1"/>
  <c r="T56" i="1"/>
  <c r="R56" i="1"/>
  <c r="P56" i="1"/>
  <c r="L56" i="1"/>
  <c r="J56" i="1"/>
  <c r="H56" i="1"/>
  <c r="AC56" i="1" s="1"/>
  <c r="CH55" i="1"/>
  <c r="BJ55" i="1"/>
  <c r="BH55" i="1"/>
  <c r="CG55" i="1" s="1"/>
  <c r="BE55" i="1"/>
  <c r="BA55" i="1"/>
  <c r="AY55" i="1"/>
  <c r="AW55" i="1"/>
  <c r="AU55" i="1"/>
  <c r="AS55" i="1"/>
  <c r="AQ55" i="1"/>
  <c r="AO55" i="1"/>
  <c r="AM55" i="1"/>
  <c r="AK55" i="1"/>
  <c r="AI55" i="1"/>
  <c r="AG55" i="1"/>
  <c r="BD55" i="1" s="1"/>
  <c r="AE55" i="1"/>
  <c r="AD55" i="1"/>
  <c r="Z55" i="1"/>
  <c r="X55" i="1"/>
  <c r="V55" i="1"/>
  <c r="T55" i="1"/>
  <c r="R55" i="1"/>
  <c r="P55" i="1"/>
  <c r="L55" i="1"/>
  <c r="J55" i="1"/>
  <c r="H55" i="1"/>
  <c r="CH54" i="1"/>
  <c r="BJ54" i="1"/>
  <c r="BH54" i="1"/>
  <c r="CG54" i="1" s="1"/>
  <c r="BE54" i="1"/>
  <c r="BA54" i="1"/>
  <c r="AY54" i="1"/>
  <c r="AW54" i="1"/>
  <c r="AU54" i="1"/>
  <c r="AS54" i="1"/>
  <c r="AQ54" i="1"/>
  <c r="AO54" i="1"/>
  <c r="AM54" i="1"/>
  <c r="AK54" i="1"/>
  <c r="AG54" i="1"/>
  <c r="AE54" i="1"/>
  <c r="BD54" i="1" s="1"/>
  <c r="AD54" i="1"/>
  <c r="Z54" i="1"/>
  <c r="X54" i="1"/>
  <c r="V54" i="1"/>
  <c r="P54" i="1"/>
  <c r="H54" i="1"/>
  <c r="AC54" i="1" s="1"/>
  <c r="AB54" i="1" s="1"/>
  <c r="CH53" i="1"/>
  <c r="CG53" i="1"/>
  <c r="BJ53" i="1"/>
  <c r="BH53" i="1"/>
  <c r="BE53" i="1"/>
  <c r="BA53" i="1"/>
  <c r="AY53" i="1"/>
  <c r="AW53" i="1"/>
  <c r="AU53" i="1"/>
  <c r="AS53" i="1"/>
  <c r="AQ53" i="1"/>
  <c r="AO53" i="1"/>
  <c r="AM53" i="1"/>
  <c r="AK53" i="1"/>
  <c r="AI53" i="1"/>
  <c r="AG53" i="1"/>
  <c r="AE53" i="1"/>
  <c r="AD53" i="1"/>
  <c r="Z53" i="1"/>
  <c r="X53" i="1"/>
  <c r="V53" i="1"/>
  <c r="T53" i="1"/>
  <c r="R53" i="1"/>
  <c r="P53" i="1"/>
  <c r="L53" i="1"/>
  <c r="J53" i="1"/>
  <c r="H53" i="1"/>
  <c r="AC53" i="1" s="1"/>
  <c r="CH52" i="1"/>
  <c r="CG52" i="1"/>
  <c r="BJ52" i="1"/>
  <c r="BH52" i="1"/>
  <c r="BE52" i="1"/>
  <c r="BA52" i="1"/>
  <c r="AY52" i="1"/>
  <c r="AW52" i="1"/>
  <c r="AU52" i="1"/>
  <c r="AS52" i="1"/>
  <c r="AQ52" i="1"/>
  <c r="AO52" i="1"/>
  <c r="AM52" i="1"/>
  <c r="AK52" i="1"/>
  <c r="AI52" i="1"/>
  <c r="AG52" i="1"/>
  <c r="AE52" i="1"/>
  <c r="BD52" i="1" s="1"/>
  <c r="AD52" i="1"/>
  <c r="Z52" i="1"/>
  <c r="X52" i="1"/>
  <c r="V52" i="1"/>
  <c r="T52" i="1"/>
  <c r="R52" i="1"/>
  <c r="P52" i="1"/>
  <c r="L52" i="1"/>
  <c r="J52" i="1"/>
  <c r="H52" i="1"/>
  <c r="AC52" i="1" s="1"/>
  <c r="CH51" i="1"/>
  <c r="CG51" i="1"/>
  <c r="BJ51" i="1"/>
  <c r="BH51" i="1"/>
  <c r="BE51" i="1"/>
  <c r="BA51" i="1"/>
  <c r="AY51" i="1"/>
  <c r="AW51" i="1"/>
  <c r="AU51" i="1"/>
  <c r="AS51" i="1"/>
  <c r="AQ51" i="1"/>
  <c r="AO51" i="1"/>
  <c r="AM51" i="1"/>
  <c r="AK51" i="1"/>
  <c r="AI51" i="1"/>
  <c r="AG51" i="1"/>
  <c r="AE51" i="1"/>
  <c r="AD51" i="1"/>
  <c r="Z51" i="1"/>
  <c r="X51" i="1"/>
  <c r="V51" i="1"/>
  <c r="T51" i="1"/>
  <c r="R51" i="1"/>
  <c r="P51" i="1"/>
  <c r="L51" i="1"/>
  <c r="K51" i="1"/>
  <c r="J51" i="1"/>
  <c r="AC51" i="1" s="1"/>
  <c r="H51" i="1"/>
  <c r="CH50" i="1"/>
  <c r="CG50" i="1"/>
  <c r="BJ50" i="1"/>
  <c r="BH50" i="1"/>
  <c r="BE50" i="1"/>
  <c r="BD50" i="1"/>
  <c r="BA50" i="1"/>
  <c r="AY50" i="1"/>
  <c r="AW50" i="1"/>
  <c r="AU50" i="1"/>
  <c r="AS50" i="1"/>
  <c r="AQ50" i="1"/>
  <c r="AO50" i="1"/>
  <c r="AM50" i="1"/>
  <c r="AK50" i="1"/>
  <c r="AI50" i="1"/>
  <c r="AG50" i="1"/>
  <c r="AE50" i="1"/>
  <c r="AD50" i="1"/>
  <c r="Z50" i="1"/>
  <c r="X50" i="1"/>
  <c r="V50" i="1"/>
  <c r="T50" i="1"/>
  <c r="R50" i="1"/>
  <c r="P50" i="1"/>
  <c r="L50" i="1"/>
  <c r="J50" i="1"/>
  <c r="AC50" i="1" s="1"/>
  <c r="H50" i="1"/>
  <c r="CH49" i="1"/>
  <c r="CG49" i="1"/>
  <c r="BJ49" i="1"/>
  <c r="BH49" i="1"/>
  <c r="BE49" i="1"/>
  <c r="BA49" i="1"/>
  <c r="AY49" i="1"/>
  <c r="AW49" i="1"/>
  <c r="AU49" i="1"/>
  <c r="AS49" i="1"/>
  <c r="AQ49" i="1"/>
  <c r="AO49" i="1"/>
  <c r="BD49" i="1" s="1"/>
  <c r="AM49" i="1"/>
  <c r="AK49" i="1"/>
  <c r="AI49" i="1"/>
  <c r="AG49" i="1"/>
  <c r="AE49" i="1"/>
  <c r="AD49" i="1"/>
  <c r="Z49" i="1"/>
  <c r="X49" i="1"/>
  <c r="V49" i="1"/>
  <c r="T49" i="1"/>
  <c r="R49" i="1"/>
  <c r="P49" i="1"/>
  <c r="L49" i="1"/>
  <c r="J49" i="1"/>
  <c r="AC49" i="1" s="1"/>
  <c r="AB49" i="1" s="1"/>
  <c r="H49" i="1"/>
  <c r="CH48" i="1"/>
  <c r="CG48" i="1"/>
  <c r="BJ48" i="1"/>
  <c r="BH48" i="1"/>
  <c r="BE48" i="1"/>
  <c r="BD48" i="1"/>
  <c r="BA48" i="1"/>
  <c r="AY48" i="1"/>
  <c r="AW48" i="1"/>
  <c r="AU48" i="1"/>
  <c r="AS48" i="1"/>
  <c r="AQ48" i="1"/>
  <c r="AO48" i="1"/>
  <c r="AM48" i="1"/>
  <c r="AK48" i="1"/>
  <c r="AI48" i="1"/>
  <c r="AG48" i="1"/>
  <c r="AE48" i="1"/>
  <c r="AD48" i="1"/>
  <c r="Z48" i="1"/>
  <c r="X48" i="1"/>
  <c r="V48" i="1"/>
  <c r="T48" i="1"/>
  <c r="R48" i="1"/>
  <c r="P48" i="1"/>
  <c r="L48" i="1"/>
  <c r="J48" i="1"/>
  <c r="AC48" i="1" s="1"/>
  <c r="H48" i="1"/>
  <c r="CH47" i="1"/>
  <c r="CG47" i="1"/>
  <c r="BJ47" i="1"/>
  <c r="BH47" i="1"/>
  <c r="BE47" i="1"/>
  <c r="BA47" i="1"/>
  <c r="AY47" i="1"/>
  <c r="AW47" i="1"/>
  <c r="AU47" i="1"/>
  <c r="AS47" i="1"/>
  <c r="AQ47" i="1"/>
  <c r="AO47" i="1"/>
  <c r="AM47" i="1"/>
  <c r="BD47" i="1" s="1"/>
  <c r="AK47" i="1"/>
  <c r="AI47" i="1"/>
  <c r="AG47" i="1"/>
  <c r="AE47" i="1"/>
  <c r="AD47" i="1"/>
  <c r="Z47" i="1"/>
  <c r="X47" i="1"/>
  <c r="V47" i="1"/>
  <c r="T47" i="1"/>
  <c r="R47" i="1"/>
  <c r="P47" i="1"/>
  <c r="L47" i="1"/>
  <c r="J47" i="1"/>
  <c r="H47" i="1"/>
  <c r="AC47" i="1" s="1"/>
  <c r="CH46" i="1"/>
  <c r="CG46" i="1"/>
  <c r="BJ46" i="1"/>
  <c r="BH46" i="1"/>
  <c r="BE46" i="1"/>
  <c r="BA46" i="1"/>
  <c r="AY46" i="1"/>
  <c r="AW46" i="1"/>
  <c r="AU46" i="1"/>
  <c r="AS46" i="1"/>
  <c r="AQ46" i="1"/>
  <c r="AO46" i="1"/>
  <c r="AM46" i="1"/>
  <c r="AK46" i="1"/>
  <c r="AI46" i="1"/>
  <c r="AG46" i="1"/>
  <c r="AE46" i="1"/>
  <c r="AD46" i="1"/>
  <c r="Z46" i="1"/>
  <c r="X46" i="1"/>
  <c r="V46" i="1"/>
  <c r="T46" i="1"/>
  <c r="R46" i="1"/>
  <c r="P46" i="1"/>
  <c r="L46" i="1"/>
  <c r="J46" i="1"/>
  <c r="H46" i="1"/>
  <c r="AC46" i="1" s="1"/>
  <c r="CH45" i="1"/>
  <c r="CG45" i="1"/>
  <c r="BJ45" i="1"/>
  <c r="BH45" i="1"/>
  <c r="BE45" i="1"/>
  <c r="BA45" i="1"/>
  <c r="AY45" i="1"/>
  <c r="AW45" i="1"/>
  <c r="AU45" i="1"/>
  <c r="AS45" i="1"/>
  <c r="AQ45" i="1"/>
  <c r="AO45" i="1"/>
  <c r="AM45" i="1"/>
  <c r="AK45" i="1"/>
  <c r="AI45" i="1"/>
  <c r="AG45" i="1"/>
  <c r="AE45" i="1"/>
  <c r="BD45" i="1" s="1"/>
  <c r="AD45" i="1"/>
  <c r="Z45" i="1"/>
  <c r="X45" i="1"/>
  <c r="V45" i="1"/>
  <c r="T45" i="1"/>
  <c r="R45" i="1"/>
  <c r="P45" i="1"/>
  <c r="L45" i="1"/>
  <c r="J45" i="1"/>
  <c r="H45" i="1"/>
  <c r="AC45" i="1" s="1"/>
  <c r="CH44" i="1"/>
  <c r="CG44" i="1"/>
  <c r="BJ44" i="1"/>
  <c r="BH44" i="1"/>
  <c r="BE44" i="1"/>
  <c r="BA44" i="1"/>
  <c r="AY44" i="1"/>
  <c r="AW44" i="1"/>
  <c r="AU44" i="1"/>
  <c r="AS44" i="1"/>
  <c r="AQ44" i="1"/>
  <c r="AO44" i="1"/>
  <c r="AM44" i="1"/>
  <c r="AK44" i="1"/>
  <c r="AI44" i="1"/>
  <c r="AG44" i="1"/>
  <c r="AE44" i="1"/>
  <c r="AD44" i="1"/>
  <c r="Z44" i="1"/>
  <c r="X44" i="1"/>
  <c r="V44" i="1"/>
  <c r="T44" i="1"/>
  <c r="R44" i="1"/>
  <c r="P44" i="1"/>
  <c r="L44" i="1"/>
  <c r="J44" i="1"/>
  <c r="H44" i="1"/>
  <c r="CH43" i="1"/>
  <c r="CG43" i="1"/>
  <c r="BJ43" i="1"/>
  <c r="BH43" i="1"/>
  <c r="BE43" i="1"/>
  <c r="BA43" i="1"/>
  <c r="AY43" i="1"/>
  <c r="AW43" i="1"/>
  <c r="AU43" i="1"/>
  <c r="AS43" i="1"/>
  <c r="AQ43" i="1"/>
  <c r="AO43" i="1"/>
  <c r="AM43" i="1"/>
  <c r="AK43" i="1"/>
  <c r="AI43" i="1"/>
  <c r="AG43" i="1"/>
  <c r="AE43" i="1"/>
  <c r="BD43" i="1" s="1"/>
  <c r="AD43" i="1"/>
  <c r="Z43" i="1"/>
  <c r="X43" i="1"/>
  <c r="V43" i="1"/>
  <c r="T43" i="1"/>
  <c r="R43" i="1"/>
  <c r="P43" i="1"/>
  <c r="L43" i="1"/>
  <c r="J43" i="1"/>
  <c r="H43" i="1"/>
  <c r="AC43" i="1" s="1"/>
  <c r="CH42" i="1"/>
  <c r="CG42" i="1"/>
  <c r="BJ42" i="1"/>
  <c r="BH42" i="1"/>
  <c r="BE42" i="1"/>
  <c r="BA42" i="1"/>
  <c r="AY42" i="1"/>
  <c r="AW42" i="1"/>
  <c r="AU42" i="1"/>
  <c r="AS42" i="1"/>
  <c r="AQ42" i="1"/>
  <c r="AO42" i="1"/>
  <c r="AM42" i="1"/>
  <c r="AK42" i="1"/>
  <c r="AI42" i="1"/>
  <c r="AG42" i="1"/>
  <c r="AE42" i="1"/>
  <c r="AD42" i="1"/>
  <c r="Z42" i="1"/>
  <c r="X42" i="1"/>
  <c r="V42" i="1"/>
  <c r="T42" i="1"/>
  <c r="R42" i="1"/>
  <c r="P42" i="1"/>
  <c r="L42" i="1"/>
  <c r="J42" i="1"/>
  <c r="H42" i="1"/>
  <c r="CH41" i="1"/>
  <c r="CG41" i="1"/>
  <c r="BJ41" i="1"/>
  <c r="BH41" i="1"/>
  <c r="BE41" i="1"/>
  <c r="BA41" i="1"/>
  <c r="AY41" i="1"/>
  <c r="AW41" i="1"/>
  <c r="AU41" i="1"/>
  <c r="AS41" i="1"/>
  <c r="AQ41" i="1"/>
  <c r="AO41" i="1"/>
  <c r="AM41" i="1"/>
  <c r="AK41" i="1"/>
  <c r="AI41" i="1"/>
  <c r="AG41" i="1"/>
  <c r="AE41" i="1"/>
  <c r="BD41" i="1" s="1"/>
  <c r="AD41" i="1"/>
  <c r="Z41" i="1"/>
  <c r="X41" i="1"/>
  <c r="V41" i="1"/>
  <c r="T41" i="1"/>
  <c r="R41" i="1"/>
  <c r="P41" i="1"/>
  <c r="L41" i="1"/>
  <c r="J41" i="1"/>
  <c r="H41" i="1"/>
  <c r="AC41" i="1" s="1"/>
  <c r="CH40" i="1"/>
  <c r="CG40" i="1"/>
  <c r="BJ40" i="1"/>
  <c r="BH40" i="1"/>
  <c r="BE40" i="1"/>
  <c r="BA40" i="1"/>
  <c r="AY40" i="1"/>
  <c r="AW40" i="1"/>
  <c r="AU40" i="1"/>
  <c r="AS40" i="1"/>
  <c r="AQ40" i="1"/>
  <c r="AO40" i="1"/>
  <c r="AM40" i="1"/>
  <c r="AK40" i="1"/>
  <c r="AI40" i="1"/>
  <c r="AG40" i="1"/>
  <c r="AD40" i="1"/>
  <c r="Z40" i="1"/>
  <c r="X40" i="1"/>
  <c r="V40" i="1"/>
  <c r="T40" i="1"/>
  <c r="R40" i="1"/>
  <c r="P40" i="1"/>
  <c r="L40" i="1"/>
  <c r="J40" i="1"/>
  <c r="H40" i="1"/>
  <c r="CH39" i="1"/>
  <c r="BJ39" i="1"/>
  <c r="BH39" i="1"/>
  <c r="CG39" i="1" s="1"/>
  <c r="BE39" i="1"/>
  <c r="BA39" i="1"/>
  <c r="AY39" i="1"/>
  <c r="AW39" i="1"/>
  <c r="AU39" i="1"/>
  <c r="AS39" i="1"/>
  <c r="AQ39" i="1"/>
  <c r="AO39" i="1"/>
  <c r="AM39" i="1"/>
  <c r="AK39" i="1"/>
  <c r="AI39" i="1"/>
  <c r="AG39" i="1"/>
  <c r="AE39" i="1"/>
  <c r="AD39" i="1"/>
  <c r="AC39" i="1"/>
  <c r="Z39" i="1"/>
  <c r="X39" i="1"/>
  <c r="V39" i="1"/>
  <c r="T39" i="1"/>
  <c r="R39" i="1"/>
  <c r="P39" i="1"/>
  <c r="L39" i="1"/>
  <c r="J39" i="1"/>
  <c r="H39" i="1"/>
  <c r="CH38" i="1"/>
  <c r="BJ38" i="1"/>
  <c r="BH38" i="1"/>
  <c r="CG38" i="1" s="1"/>
  <c r="BE38" i="1"/>
  <c r="BA38" i="1"/>
  <c r="AY38" i="1"/>
  <c r="AW38" i="1"/>
  <c r="AU38" i="1"/>
  <c r="AS38" i="1"/>
  <c r="AQ38" i="1"/>
  <c r="AO38" i="1"/>
  <c r="AM38" i="1"/>
  <c r="AI38" i="1"/>
  <c r="AG38" i="1"/>
  <c r="BD38" i="1" s="1"/>
  <c r="AE38" i="1"/>
  <c r="AD38" i="1"/>
  <c r="Z38" i="1"/>
  <c r="V38" i="1"/>
  <c r="P38" i="1"/>
  <c r="L38" i="1"/>
  <c r="J38" i="1"/>
  <c r="H38" i="1"/>
  <c r="AC38" i="1" s="1"/>
  <c r="AB38" i="1" s="1"/>
  <c r="CH37" i="1"/>
  <c r="BJ37" i="1"/>
  <c r="CG37" i="1" s="1"/>
  <c r="BH37" i="1"/>
  <c r="BE37" i="1"/>
  <c r="BA37" i="1"/>
  <c r="AY37" i="1"/>
  <c r="AW37" i="1"/>
  <c r="AU37" i="1"/>
  <c r="AS37" i="1"/>
  <c r="AQ37" i="1"/>
  <c r="AO37" i="1"/>
  <c r="AM37" i="1"/>
  <c r="AK37" i="1"/>
  <c r="AI37" i="1"/>
  <c r="AG37" i="1"/>
  <c r="AE37" i="1"/>
  <c r="AD37" i="1"/>
  <c r="Z37" i="1"/>
  <c r="X37" i="1"/>
  <c r="V37" i="1"/>
  <c r="T37" i="1"/>
  <c r="R37" i="1"/>
  <c r="P37" i="1"/>
  <c r="L37" i="1"/>
  <c r="J37" i="1"/>
  <c r="H37" i="1"/>
  <c r="AC37" i="1" s="1"/>
  <c r="CH36" i="1"/>
  <c r="BJ36" i="1"/>
  <c r="CG36" i="1" s="1"/>
  <c r="BH36" i="1"/>
  <c r="BE36" i="1"/>
  <c r="BA36" i="1"/>
  <c r="AY36" i="1"/>
  <c r="AW36" i="1"/>
  <c r="AU36" i="1"/>
  <c r="AS36" i="1"/>
  <c r="AQ36" i="1"/>
  <c r="AO36" i="1"/>
  <c r="AM36" i="1"/>
  <c r="AK36" i="1"/>
  <c r="AI36" i="1"/>
  <c r="AG36" i="1"/>
  <c r="AE36" i="1"/>
  <c r="BD36" i="1" s="1"/>
  <c r="AD36" i="1"/>
  <c r="Z36" i="1"/>
  <c r="X36" i="1"/>
  <c r="V36" i="1"/>
  <c r="T36" i="1"/>
  <c r="R36" i="1"/>
  <c r="P36" i="1"/>
  <c r="L36" i="1"/>
  <c r="AC36" i="1" s="1"/>
  <c r="J36" i="1"/>
  <c r="H36" i="1"/>
  <c r="CH35" i="1"/>
  <c r="BJ35" i="1"/>
  <c r="CG35" i="1" s="1"/>
  <c r="BH35" i="1"/>
  <c r="BE35" i="1"/>
  <c r="BA35" i="1"/>
  <c r="AY35" i="1"/>
  <c r="AW35" i="1"/>
  <c r="AU35" i="1"/>
  <c r="AS35" i="1"/>
  <c r="AQ35" i="1"/>
  <c r="AO35" i="1"/>
  <c r="AM35" i="1"/>
  <c r="AK35" i="1"/>
  <c r="AI35" i="1"/>
  <c r="AG35" i="1"/>
  <c r="AE35" i="1"/>
  <c r="AD35" i="1"/>
  <c r="Z35" i="1"/>
  <c r="X35" i="1"/>
  <c r="V35" i="1"/>
  <c r="T35" i="1"/>
  <c r="R35" i="1"/>
  <c r="P35" i="1"/>
  <c r="L35" i="1"/>
  <c r="J35" i="1"/>
  <c r="H35" i="1"/>
  <c r="AC35" i="1" s="1"/>
  <c r="CH34" i="1"/>
  <c r="BJ34" i="1"/>
  <c r="CG34" i="1" s="1"/>
  <c r="BH34" i="1"/>
  <c r="BE34" i="1"/>
  <c r="BA34" i="1"/>
  <c r="AY34" i="1"/>
  <c r="AW34" i="1"/>
  <c r="AU34" i="1"/>
  <c r="AS34" i="1"/>
  <c r="AQ34" i="1"/>
  <c r="AO34" i="1"/>
  <c r="AM34" i="1"/>
  <c r="AK34" i="1"/>
  <c r="AI34" i="1"/>
  <c r="AG34" i="1"/>
  <c r="AE34" i="1"/>
  <c r="AD34" i="1"/>
  <c r="Z34" i="1"/>
  <c r="X34" i="1"/>
  <c r="V34" i="1"/>
  <c r="T34" i="1"/>
  <c r="R34" i="1"/>
  <c r="P34" i="1"/>
  <c r="L34" i="1"/>
  <c r="J34" i="1"/>
  <c r="H34" i="1"/>
  <c r="AC34" i="1" s="1"/>
  <c r="AB34" i="1" s="1"/>
  <c r="CH33" i="1"/>
  <c r="BJ33" i="1"/>
  <c r="CG33" i="1" s="1"/>
  <c r="BH33" i="1"/>
  <c r="BE33" i="1"/>
  <c r="BA33" i="1"/>
  <c r="AY33" i="1"/>
  <c r="AW33" i="1"/>
  <c r="AU33" i="1"/>
  <c r="AS33" i="1"/>
  <c r="AQ33" i="1"/>
  <c r="AO33" i="1"/>
  <c r="AM33" i="1"/>
  <c r="AK33" i="1"/>
  <c r="AI33" i="1"/>
  <c r="AG33" i="1"/>
  <c r="AE33" i="1"/>
  <c r="AD33" i="1"/>
  <c r="AC33" i="1"/>
  <c r="Z33" i="1"/>
  <c r="X33" i="1"/>
  <c r="V33" i="1"/>
  <c r="T33" i="1"/>
  <c r="R33" i="1"/>
  <c r="P33" i="1"/>
  <c r="L33" i="1"/>
  <c r="J33" i="1"/>
  <c r="H33" i="1"/>
  <c r="CH32" i="1"/>
  <c r="BJ32" i="1"/>
  <c r="CG32" i="1" s="1"/>
  <c r="BH32" i="1"/>
  <c r="BE32" i="1"/>
  <c r="BA32" i="1"/>
  <c r="AY32" i="1"/>
  <c r="AW32" i="1"/>
  <c r="AU32" i="1"/>
  <c r="AS32" i="1"/>
  <c r="AQ32" i="1"/>
  <c r="AO32" i="1"/>
  <c r="AM32" i="1"/>
  <c r="AK32" i="1"/>
  <c r="AI32" i="1"/>
  <c r="AG32" i="1"/>
  <c r="AE32" i="1"/>
  <c r="AD32" i="1"/>
  <c r="Z32" i="1"/>
  <c r="X32" i="1"/>
  <c r="V32" i="1"/>
  <c r="T32" i="1"/>
  <c r="AC32" i="1" s="1"/>
  <c r="R32" i="1"/>
  <c r="P32" i="1"/>
  <c r="L32" i="1"/>
  <c r="J32" i="1"/>
  <c r="H32" i="1"/>
  <c r="CH31" i="1"/>
  <c r="CG31" i="1"/>
  <c r="BJ31" i="1"/>
  <c r="BH31" i="1"/>
  <c r="BE31" i="1"/>
  <c r="BA31" i="1"/>
  <c r="AY31" i="1"/>
  <c r="AW31" i="1"/>
  <c r="AU31" i="1"/>
  <c r="AS31" i="1"/>
  <c r="AQ31" i="1"/>
  <c r="AO31" i="1"/>
  <c r="AM31" i="1"/>
  <c r="AK31" i="1"/>
  <c r="AI31" i="1"/>
  <c r="AG31" i="1"/>
  <c r="AE31" i="1"/>
  <c r="AD31" i="1"/>
  <c r="Z31" i="1"/>
  <c r="X31" i="1"/>
  <c r="V31" i="1"/>
  <c r="R31" i="1"/>
  <c r="P31" i="1"/>
  <c r="L31" i="1"/>
  <c r="J31" i="1"/>
  <c r="AC31" i="1" s="1"/>
  <c r="H31" i="1"/>
  <c r="CH30" i="1"/>
  <c r="BJ30" i="1"/>
  <c r="BH30" i="1"/>
  <c r="CG30" i="1" s="1"/>
  <c r="BE30" i="1"/>
  <c r="BA30" i="1"/>
  <c r="AY30" i="1"/>
  <c r="AW30" i="1"/>
  <c r="AU30" i="1"/>
  <c r="AS30" i="1"/>
  <c r="AQ30" i="1"/>
  <c r="AO30" i="1"/>
  <c r="AM30" i="1"/>
  <c r="AK30" i="1"/>
  <c r="AI30" i="1"/>
  <c r="AG30" i="1"/>
  <c r="BD30" i="1" s="1"/>
  <c r="AE30" i="1"/>
  <c r="AD30" i="1"/>
  <c r="Z30" i="1"/>
  <c r="X30" i="1"/>
  <c r="V30" i="1"/>
  <c r="T30" i="1"/>
  <c r="R30" i="1"/>
  <c r="P30" i="1"/>
  <c r="L30" i="1"/>
  <c r="J30" i="1"/>
  <c r="AC30" i="1" s="1"/>
  <c r="H30" i="1"/>
  <c r="CH29" i="1"/>
  <c r="BJ29" i="1"/>
  <c r="BH29" i="1"/>
  <c r="CG29" i="1" s="1"/>
  <c r="BE29" i="1"/>
  <c r="BD29" i="1"/>
  <c r="BA29" i="1"/>
  <c r="AY29" i="1"/>
  <c r="AW29" i="1"/>
  <c r="AU29" i="1"/>
  <c r="AS29" i="1"/>
  <c r="AQ29" i="1"/>
  <c r="AO29" i="1"/>
  <c r="AM29" i="1"/>
  <c r="AK29" i="1"/>
  <c r="AI29" i="1"/>
  <c r="AG29" i="1"/>
  <c r="AE29" i="1"/>
  <c r="AD29" i="1"/>
  <c r="Z29" i="1"/>
  <c r="X29" i="1"/>
  <c r="V29" i="1"/>
  <c r="T29" i="1"/>
  <c r="R29" i="1"/>
  <c r="P29" i="1"/>
  <c r="L29" i="1"/>
  <c r="J29" i="1"/>
  <c r="H29" i="1"/>
  <c r="CH28" i="1"/>
  <c r="CG28" i="1"/>
  <c r="BJ28" i="1"/>
  <c r="BH28" i="1"/>
  <c r="BE28" i="1"/>
  <c r="BA28" i="1"/>
  <c r="AY28" i="1"/>
  <c r="AW28" i="1"/>
  <c r="AU28" i="1"/>
  <c r="AS28" i="1"/>
  <c r="AQ28" i="1"/>
  <c r="AO28" i="1"/>
  <c r="AM28" i="1"/>
  <c r="AK28" i="1"/>
  <c r="AI28" i="1"/>
  <c r="AG28" i="1"/>
  <c r="BD28" i="1" s="1"/>
  <c r="AD28" i="1"/>
  <c r="Z28" i="1"/>
  <c r="X28" i="1"/>
  <c r="V28" i="1"/>
  <c r="T28" i="1"/>
  <c r="R28" i="1"/>
  <c r="P28" i="1"/>
  <c r="L28" i="1"/>
  <c r="J28" i="1"/>
  <c r="H28" i="1"/>
  <c r="AC28" i="1" s="1"/>
  <c r="CH27" i="1"/>
  <c r="BJ27" i="1"/>
  <c r="BH27" i="1"/>
  <c r="CG27" i="1" s="1"/>
  <c r="BE27" i="1"/>
  <c r="BA27" i="1"/>
  <c r="AY27" i="1"/>
  <c r="AW27" i="1"/>
  <c r="AU27" i="1"/>
  <c r="AS27" i="1"/>
  <c r="AQ27" i="1"/>
  <c r="AO27" i="1"/>
  <c r="AM27" i="1"/>
  <c r="AK27" i="1"/>
  <c r="AI27" i="1"/>
  <c r="AG27" i="1"/>
  <c r="AE27" i="1"/>
  <c r="AD27" i="1"/>
  <c r="Z27" i="1"/>
  <c r="X27" i="1"/>
  <c r="V27" i="1"/>
  <c r="T27" i="1"/>
  <c r="R27" i="1"/>
  <c r="P27" i="1"/>
  <c r="L27" i="1"/>
  <c r="AC27" i="1" s="1"/>
  <c r="J27" i="1"/>
  <c r="H27" i="1"/>
  <c r="CH26" i="1"/>
  <c r="BJ26" i="1"/>
  <c r="BH26" i="1"/>
  <c r="CG26" i="1" s="1"/>
  <c r="BE26" i="1"/>
  <c r="BA26" i="1"/>
  <c r="AY26" i="1"/>
  <c r="AW26" i="1"/>
  <c r="AU26" i="1"/>
  <c r="AS26" i="1"/>
  <c r="AQ26" i="1"/>
  <c r="AO26" i="1"/>
  <c r="AM26" i="1"/>
  <c r="AK26" i="1"/>
  <c r="AI26" i="1"/>
  <c r="AG26" i="1"/>
  <c r="AE26" i="1"/>
  <c r="AD26" i="1"/>
  <c r="Z26" i="1"/>
  <c r="X26" i="1"/>
  <c r="V26" i="1"/>
  <c r="T26" i="1"/>
  <c r="R26" i="1"/>
  <c r="P26" i="1"/>
  <c r="L26" i="1"/>
  <c r="J26" i="1"/>
  <c r="H26" i="1"/>
  <c r="AC26" i="1" s="1"/>
  <c r="CH25" i="1"/>
  <c r="BJ25" i="1"/>
  <c r="BH25" i="1"/>
  <c r="CG25" i="1" s="1"/>
  <c r="BE25" i="1"/>
  <c r="BA25" i="1"/>
  <c r="AY25" i="1"/>
  <c r="AW25" i="1"/>
  <c r="AU25" i="1"/>
  <c r="AS25" i="1"/>
  <c r="AQ25" i="1"/>
  <c r="AO25" i="1"/>
  <c r="AM25" i="1"/>
  <c r="AK25" i="1"/>
  <c r="AI25" i="1"/>
  <c r="AG25" i="1"/>
  <c r="AE25" i="1"/>
  <c r="AD25" i="1"/>
  <c r="Z25" i="1"/>
  <c r="X25" i="1"/>
  <c r="V25" i="1"/>
  <c r="AC25" i="1" s="1"/>
  <c r="T25" i="1"/>
  <c r="R25" i="1"/>
  <c r="P25" i="1"/>
  <c r="L25" i="1"/>
  <c r="J25" i="1"/>
  <c r="H25" i="1"/>
  <c r="CH24" i="1"/>
  <c r="CG24" i="1"/>
  <c r="BJ24" i="1"/>
  <c r="BH24" i="1"/>
  <c r="BE24" i="1"/>
  <c r="BA24" i="1"/>
  <c r="AY24" i="1"/>
  <c r="AW24" i="1"/>
  <c r="AU24" i="1"/>
  <c r="AS24" i="1"/>
  <c r="AQ24" i="1"/>
  <c r="AO24" i="1"/>
  <c r="AM24" i="1"/>
  <c r="AK24" i="1"/>
  <c r="AI24" i="1"/>
  <c r="AG24" i="1"/>
  <c r="AE24" i="1"/>
  <c r="AD24" i="1"/>
  <c r="Z24" i="1"/>
  <c r="X24" i="1"/>
  <c r="V24" i="1"/>
  <c r="T24" i="1"/>
  <c r="R24" i="1"/>
  <c r="P24" i="1"/>
  <c r="L24" i="1"/>
  <c r="J24" i="1"/>
  <c r="H24" i="1"/>
  <c r="AC24" i="1" s="1"/>
  <c r="CH23" i="1"/>
  <c r="BJ23" i="1"/>
  <c r="BH23" i="1"/>
  <c r="CG23" i="1" s="1"/>
  <c r="BE23" i="1"/>
  <c r="BA23" i="1"/>
  <c r="AY23" i="1"/>
  <c r="AW23" i="1"/>
  <c r="AU23" i="1"/>
  <c r="AS23" i="1"/>
  <c r="AQ23" i="1"/>
  <c r="AO23" i="1"/>
  <c r="AM23" i="1"/>
  <c r="AK23" i="1"/>
  <c r="AI23" i="1"/>
  <c r="AG23" i="1"/>
  <c r="AE23" i="1"/>
  <c r="BD23" i="1" s="1"/>
  <c r="AD23" i="1"/>
  <c r="Z23" i="1"/>
  <c r="X23" i="1"/>
  <c r="V23" i="1"/>
  <c r="T23" i="1"/>
  <c r="R23" i="1"/>
  <c r="P23" i="1"/>
  <c r="L23" i="1"/>
  <c r="AC23" i="1" s="1"/>
  <c r="J23" i="1"/>
  <c r="H23" i="1"/>
  <c r="CH22" i="1"/>
  <c r="BJ22" i="1"/>
  <c r="BH22" i="1"/>
  <c r="CG22" i="1" s="1"/>
  <c r="BE22" i="1"/>
  <c r="BA22" i="1"/>
  <c r="AY22" i="1"/>
  <c r="AW22" i="1"/>
  <c r="AU22" i="1"/>
  <c r="AS22" i="1"/>
  <c r="AQ22" i="1"/>
  <c r="AO22" i="1"/>
  <c r="AM22" i="1"/>
  <c r="AK22" i="1"/>
  <c r="AI22" i="1"/>
  <c r="AG22" i="1"/>
  <c r="AE22" i="1"/>
  <c r="BD22" i="1" s="1"/>
  <c r="AD22" i="1"/>
  <c r="Z22" i="1"/>
  <c r="X22" i="1"/>
  <c r="V22" i="1"/>
  <c r="T22" i="1"/>
  <c r="R22" i="1"/>
  <c r="P22" i="1"/>
  <c r="L22" i="1"/>
  <c r="AC22" i="1" s="1"/>
  <c r="J22" i="1"/>
  <c r="H22" i="1"/>
  <c r="CH21" i="1"/>
  <c r="BJ21" i="1"/>
  <c r="BH21" i="1"/>
  <c r="CG21" i="1" s="1"/>
  <c r="BE21" i="1"/>
  <c r="BA21" i="1"/>
  <c r="AY21" i="1"/>
  <c r="AW21" i="1"/>
  <c r="AU21" i="1"/>
  <c r="AS21" i="1"/>
  <c r="AQ21" i="1"/>
  <c r="AO21" i="1"/>
  <c r="AM21" i="1"/>
  <c r="AK21" i="1"/>
  <c r="AI21" i="1"/>
  <c r="AG21" i="1"/>
  <c r="AE21" i="1"/>
  <c r="BD21" i="1" s="1"/>
  <c r="AD21" i="1"/>
  <c r="Z21" i="1"/>
  <c r="X21" i="1"/>
  <c r="V21" i="1"/>
  <c r="T21" i="1"/>
  <c r="R21" i="1"/>
  <c r="P21" i="1"/>
  <c r="L21" i="1"/>
  <c r="AC21" i="1" s="1"/>
  <c r="J21" i="1"/>
  <c r="H21" i="1"/>
  <c r="CH20" i="1"/>
  <c r="BJ20" i="1"/>
  <c r="BH20" i="1"/>
  <c r="CG20" i="1" s="1"/>
  <c r="BE20" i="1"/>
  <c r="BA20" i="1"/>
  <c r="AY20" i="1"/>
  <c r="AW20" i="1"/>
  <c r="AU20" i="1"/>
  <c r="AS20" i="1"/>
  <c r="AQ20" i="1"/>
  <c r="AO20" i="1"/>
  <c r="AM20" i="1"/>
  <c r="AK20" i="1"/>
  <c r="AI20" i="1"/>
  <c r="AG20" i="1"/>
  <c r="AE20" i="1"/>
  <c r="BD20" i="1" s="1"/>
  <c r="AD20" i="1"/>
  <c r="Z20" i="1"/>
  <c r="X20" i="1"/>
  <c r="V20" i="1"/>
  <c r="T20" i="1"/>
  <c r="R20" i="1"/>
  <c r="P20" i="1"/>
  <c r="L20" i="1"/>
  <c r="AC20" i="1" s="1"/>
  <c r="J20" i="1"/>
  <c r="H20" i="1"/>
  <c r="CH19" i="1"/>
  <c r="BJ19" i="1"/>
  <c r="BH19" i="1"/>
  <c r="CG19" i="1" s="1"/>
  <c r="BE19" i="1"/>
  <c r="BA19" i="1"/>
  <c r="AY19" i="1"/>
  <c r="AW19" i="1"/>
  <c r="AU19" i="1"/>
  <c r="AS19" i="1"/>
  <c r="AQ19" i="1"/>
  <c r="AO19" i="1"/>
  <c r="AM19" i="1"/>
  <c r="AK19" i="1"/>
  <c r="AI19" i="1"/>
  <c r="AG19" i="1"/>
  <c r="AE19" i="1"/>
  <c r="BD19" i="1" s="1"/>
  <c r="AD19" i="1"/>
  <c r="Z19" i="1"/>
  <c r="X19" i="1"/>
  <c r="V19" i="1"/>
  <c r="T19" i="1"/>
  <c r="R19" i="1"/>
  <c r="P19" i="1"/>
  <c r="L19" i="1"/>
  <c r="AC19" i="1" s="1"/>
  <c r="J19" i="1"/>
  <c r="H19" i="1"/>
  <c r="CH18" i="1"/>
  <c r="BJ18" i="1"/>
  <c r="BH18" i="1"/>
  <c r="CG18" i="1" s="1"/>
  <c r="BE18" i="1"/>
  <c r="BA18" i="1"/>
  <c r="AY18" i="1"/>
  <c r="AW18" i="1"/>
  <c r="AU18" i="1"/>
  <c r="AS18" i="1"/>
  <c r="AQ18" i="1"/>
  <c r="AO18" i="1"/>
  <c r="AM18" i="1"/>
  <c r="AK18" i="1"/>
  <c r="AI18" i="1"/>
  <c r="AG18" i="1"/>
  <c r="AE18" i="1"/>
  <c r="BD18" i="1" s="1"/>
  <c r="AD18" i="1"/>
  <c r="Z18" i="1"/>
  <c r="V18" i="1"/>
  <c r="T18" i="1"/>
  <c r="R18" i="1"/>
  <c r="P18" i="1"/>
  <c r="L18" i="1"/>
  <c r="J18" i="1"/>
  <c r="AC18" i="1" s="1"/>
  <c r="H18" i="1"/>
  <c r="CH17" i="1"/>
  <c r="BJ17" i="1"/>
  <c r="BH17" i="1"/>
  <c r="CG17" i="1" s="1"/>
  <c r="BE17" i="1"/>
  <c r="BA17" i="1"/>
  <c r="AY17" i="1"/>
  <c r="AW17" i="1"/>
  <c r="AU17" i="1"/>
  <c r="AS17" i="1"/>
  <c r="AQ17" i="1"/>
  <c r="AO17" i="1"/>
  <c r="AM17" i="1"/>
  <c r="AK17" i="1"/>
  <c r="AI17" i="1"/>
  <c r="BD17" i="1" s="1"/>
  <c r="AG17" i="1"/>
  <c r="AD17" i="1"/>
  <c r="Z17" i="1"/>
  <c r="V17" i="1"/>
  <c r="T17" i="1"/>
  <c r="R17" i="1"/>
  <c r="P17" i="1"/>
  <c r="L17" i="1"/>
  <c r="J17" i="1"/>
  <c r="AC17" i="1" s="1"/>
  <c r="H17" i="1"/>
  <c r="CH16" i="1"/>
  <c r="BJ16" i="1"/>
  <c r="BH16" i="1"/>
  <c r="CG16" i="1" s="1"/>
  <c r="BE16" i="1"/>
  <c r="BD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D16" i="1"/>
  <c r="Z16" i="1"/>
  <c r="X16" i="1"/>
  <c r="V16" i="1"/>
  <c r="T16" i="1"/>
  <c r="R16" i="1"/>
  <c r="P16" i="1"/>
  <c r="L16" i="1"/>
  <c r="J16" i="1"/>
  <c r="AC16" i="1" s="1"/>
  <c r="AB16" i="1" s="1"/>
  <c r="H16" i="1"/>
  <c r="CH15" i="1"/>
  <c r="BJ15" i="1"/>
  <c r="BH15" i="1"/>
  <c r="CG15" i="1" s="1"/>
  <c r="BE15" i="1"/>
  <c r="BD15" i="1"/>
  <c r="BA15" i="1"/>
  <c r="AY15" i="1"/>
  <c r="AW15" i="1"/>
  <c r="AU15" i="1"/>
  <c r="AS15" i="1"/>
  <c r="AQ15" i="1"/>
  <c r="AO15" i="1"/>
  <c r="AM15" i="1"/>
  <c r="AK15" i="1"/>
  <c r="AI15" i="1"/>
  <c r="AG15" i="1"/>
  <c r="AE15" i="1"/>
  <c r="AD15" i="1"/>
  <c r="Z15" i="1"/>
  <c r="X15" i="1"/>
  <c r="V15" i="1"/>
  <c r="T15" i="1"/>
  <c r="R15" i="1"/>
  <c r="P15" i="1"/>
  <c r="L15" i="1"/>
  <c r="J15" i="1"/>
  <c r="AC15" i="1" s="1"/>
  <c r="H15" i="1"/>
  <c r="CH14" i="1"/>
  <c r="BJ14" i="1"/>
  <c r="BH14" i="1"/>
  <c r="CG14" i="1" s="1"/>
  <c r="BE14" i="1"/>
  <c r="BA14" i="1"/>
  <c r="AY14" i="1"/>
  <c r="AW14" i="1"/>
  <c r="AU14" i="1"/>
  <c r="AS14" i="1"/>
  <c r="AQ14" i="1"/>
  <c r="AO14" i="1"/>
  <c r="BD14" i="1" s="1"/>
  <c r="AM14" i="1"/>
  <c r="AK14" i="1"/>
  <c r="AI14" i="1"/>
  <c r="AG14" i="1"/>
  <c r="AE14" i="1"/>
  <c r="AD14" i="1"/>
  <c r="Z14" i="1"/>
  <c r="X14" i="1"/>
  <c r="V14" i="1"/>
  <c r="T14" i="1"/>
  <c r="R14" i="1"/>
  <c r="P14" i="1"/>
  <c r="L14" i="1"/>
  <c r="J14" i="1"/>
  <c r="AC14" i="1" s="1"/>
  <c r="AB14" i="1" s="1"/>
  <c r="H14" i="1"/>
  <c r="CH13" i="1"/>
  <c r="BJ13" i="1"/>
  <c r="BH13" i="1"/>
  <c r="CG13" i="1" s="1"/>
  <c r="BE13" i="1"/>
  <c r="BA13" i="1"/>
  <c r="AY13" i="1"/>
  <c r="AW13" i="1"/>
  <c r="AU13" i="1"/>
  <c r="AS13" i="1"/>
  <c r="AQ13" i="1"/>
  <c r="AO13" i="1"/>
  <c r="BD13" i="1" s="1"/>
  <c r="AM13" i="1"/>
  <c r="AK13" i="1"/>
  <c r="AI13" i="1"/>
  <c r="AG13" i="1"/>
  <c r="AD13" i="1"/>
  <c r="Z13" i="1"/>
  <c r="V13" i="1"/>
  <c r="T13" i="1"/>
  <c r="R13" i="1"/>
  <c r="P13" i="1"/>
  <c r="L13" i="1"/>
  <c r="J13" i="1"/>
  <c r="H13" i="1"/>
  <c r="AC13" i="1" s="1"/>
  <c r="AB13" i="1" s="1"/>
  <c r="CH12" i="1"/>
  <c r="CG12" i="1"/>
  <c r="BJ12" i="1"/>
  <c r="BH12" i="1"/>
  <c r="BE12" i="1"/>
  <c r="BA12" i="1"/>
  <c r="AY12" i="1"/>
  <c r="AW12" i="1"/>
  <c r="AU12" i="1"/>
  <c r="AS12" i="1"/>
  <c r="AQ12" i="1"/>
  <c r="AO12" i="1"/>
  <c r="AM12" i="1"/>
  <c r="AK12" i="1"/>
  <c r="AI12" i="1"/>
  <c r="AG12" i="1"/>
  <c r="BD12" i="1" s="1"/>
  <c r="AE12" i="1"/>
  <c r="AD12" i="1"/>
  <c r="Z12" i="1"/>
  <c r="X12" i="1"/>
  <c r="V12" i="1"/>
  <c r="T12" i="1"/>
  <c r="R12" i="1"/>
  <c r="P12" i="1"/>
  <c r="L12" i="1"/>
  <c r="J12" i="1"/>
  <c r="H12" i="1"/>
  <c r="AC12" i="1" s="1"/>
  <c r="CH11" i="1"/>
  <c r="CG11" i="1"/>
  <c r="BJ11" i="1"/>
  <c r="BH11" i="1"/>
  <c r="BE11" i="1"/>
  <c r="BA11" i="1"/>
  <c r="AY11" i="1"/>
  <c r="AW11" i="1"/>
  <c r="AU11" i="1"/>
  <c r="AS11" i="1"/>
  <c r="AQ11" i="1"/>
  <c r="AO11" i="1"/>
  <c r="AM11" i="1"/>
  <c r="AK11" i="1"/>
  <c r="AI11" i="1"/>
  <c r="AG11" i="1"/>
  <c r="BD11" i="1" s="1"/>
  <c r="AE11" i="1"/>
  <c r="AD11" i="1"/>
  <c r="Z11" i="1"/>
  <c r="X11" i="1"/>
  <c r="V11" i="1"/>
  <c r="T11" i="1"/>
  <c r="R11" i="1"/>
  <c r="P11" i="1"/>
  <c r="L11" i="1"/>
  <c r="J11" i="1"/>
  <c r="H11" i="1"/>
  <c r="AC11" i="1" s="1"/>
  <c r="AB11" i="1" s="1"/>
  <c r="CH10" i="1"/>
  <c r="CG10" i="1"/>
  <c r="BJ10" i="1"/>
  <c r="BH10" i="1"/>
  <c r="BE10" i="1"/>
  <c r="BA10" i="1"/>
  <c r="AY10" i="1"/>
  <c r="AW10" i="1"/>
  <c r="AU10" i="1"/>
  <c r="AS10" i="1"/>
  <c r="AQ10" i="1"/>
  <c r="AO10" i="1"/>
  <c r="AM10" i="1"/>
  <c r="AK10" i="1"/>
  <c r="AI10" i="1"/>
  <c r="AG10" i="1"/>
  <c r="BD10" i="1" s="1"/>
  <c r="AE10" i="1"/>
  <c r="AD10" i="1"/>
  <c r="Z10" i="1"/>
  <c r="X10" i="1"/>
  <c r="V10" i="1"/>
  <c r="T10" i="1"/>
  <c r="R10" i="1"/>
  <c r="P10" i="1"/>
  <c r="L10" i="1"/>
  <c r="J10" i="1"/>
  <c r="H10" i="1"/>
  <c r="AC10" i="1" s="1"/>
  <c r="CH9" i="1"/>
  <c r="CG9" i="1"/>
  <c r="BJ9" i="1"/>
  <c r="BH9" i="1"/>
  <c r="BE9" i="1"/>
  <c r="BA9" i="1"/>
  <c r="AY9" i="1"/>
  <c r="AW9" i="1"/>
  <c r="AU9" i="1"/>
  <c r="AS9" i="1"/>
  <c r="AQ9" i="1"/>
  <c r="AO9" i="1"/>
  <c r="AM9" i="1"/>
  <c r="AK9" i="1"/>
  <c r="AI9" i="1"/>
  <c r="AG9" i="1"/>
  <c r="BD9" i="1" s="1"/>
  <c r="AE9" i="1"/>
  <c r="AD9" i="1"/>
  <c r="Z9" i="1"/>
  <c r="X9" i="1"/>
  <c r="V9" i="1"/>
  <c r="T9" i="1"/>
  <c r="R9" i="1"/>
  <c r="P9" i="1"/>
  <c r="L9" i="1"/>
  <c r="J9" i="1"/>
  <c r="H9" i="1"/>
  <c r="AC9" i="1" s="1"/>
  <c r="CH8" i="1"/>
  <c r="CG8" i="1"/>
  <c r="BJ8" i="1"/>
  <c r="BH8" i="1"/>
  <c r="BE8" i="1"/>
  <c r="BA8" i="1"/>
  <c r="AY8" i="1"/>
  <c r="AW8" i="1"/>
  <c r="AU8" i="1"/>
  <c r="AS8" i="1"/>
  <c r="AQ8" i="1"/>
  <c r="AO8" i="1"/>
  <c r="AM8" i="1"/>
  <c r="AK8" i="1"/>
  <c r="AI8" i="1"/>
  <c r="AG8" i="1"/>
  <c r="BD8" i="1" s="1"/>
  <c r="AE8" i="1"/>
  <c r="AD8" i="1"/>
  <c r="Z8" i="1"/>
  <c r="X8" i="1"/>
  <c r="V8" i="1"/>
  <c r="T8" i="1"/>
  <c r="R8" i="1"/>
  <c r="P8" i="1"/>
  <c r="L8" i="1"/>
  <c r="J8" i="1"/>
  <c r="H8" i="1"/>
  <c r="AC8" i="1" s="1"/>
  <c r="CH7" i="1"/>
  <c r="CG7" i="1"/>
  <c r="BJ7" i="1"/>
  <c r="BH7" i="1"/>
  <c r="BE7" i="1"/>
  <c r="BA7" i="1"/>
  <c r="AY7" i="1"/>
  <c r="AW7" i="1"/>
  <c r="AU7" i="1"/>
  <c r="AS7" i="1"/>
  <c r="AQ7" i="1"/>
  <c r="AO7" i="1"/>
  <c r="AM7" i="1"/>
  <c r="AK7" i="1"/>
  <c r="AI7" i="1"/>
  <c r="AG7" i="1"/>
  <c r="BD7" i="1" s="1"/>
  <c r="AE7" i="1"/>
  <c r="AD7" i="1"/>
  <c r="Z7" i="1"/>
  <c r="X7" i="1"/>
  <c r="V7" i="1"/>
  <c r="T7" i="1"/>
  <c r="R7" i="1"/>
  <c r="P7" i="1"/>
  <c r="L7" i="1"/>
  <c r="J7" i="1"/>
  <c r="H7" i="1"/>
  <c r="AC7" i="1" s="1"/>
  <c r="CH6" i="1"/>
  <c r="CG6" i="1"/>
  <c r="BJ6" i="1"/>
  <c r="BH6" i="1"/>
  <c r="BE6" i="1"/>
  <c r="BA6" i="1"/>
  <c r="AY6" i="1"/>
  <c r="AW6" i="1"/>
  <c r="AU6" i="1"/>
  <c r="AS6" i="1"/>
  <c r="AQ6" i="1"/>
  <c r="AO6" i="1"/>
  <c r="AM6" i="1"/>
  <c r="AK6" i="1"/>
  <c r="AI6" i="1"/>
  <c r="AG6" i="1"/>
  <c r="BD6" i="1" s="1"/>
  <c r="AE6" i="1"/>
  <c r="AD6" i="1"/>
  <c r="Z6" i="1"/>
  <c r="X6" i="1"/>
  <c r="V6" i="1"/>
  <c r="T6" i="1"/>
  <c r="R6" i="1"/>
  <c r="P6" i="1"/>
  <c r="L6" i="1"/>
  <c r="J6" i="1"/>
  <c r="H6" i="1"/>
  <c r="AC6" i="1" s="1"/>
  <c r="CH5" i="1"/>
  <c r="CG5" i="1"/>
  <c r="BJ5" i="1"/>
  <c r="BH5" i="1"/>
  <c r="BE5" i="1"/>
  <c r="BA5" i="1"/>
  <c r="AY5" i="1"/>
  <c r="AW5" i="1"/>
  <c r="AU5" i="1"/>
  <c r="AS5" i="1"/>
  <c r="AQ5" i="1"/>
  <c r="AO5" i="1"/>
  <c r="AM5" i="1"/>
  <c r="AK5" i="1"/>
  <c r="AI5" i="1"/>
  <c r="AG5" i="1"/>
  <c r="BD5" i="1" s="1"/>
  <c r="AD5" i="1"/>
  <c r="Z5" i="1"/>
  <c r="X5" i="1"/>
  <c r="V5" i="1"/>
  <c r="T5" i="1"/>
  <c r="P5" i="1"/>
  <c r="L5" i="1"/>
  <c r="J5" i="1"/>
  <c r="H5" i="1"/>
  <c r="AC5" i="1" s="1"/>
  <c r="CH4" i="1"/>
  <c r="BJ4" i="1"/>
  <c r="CG4" i="1" s="1"/>
  <c r="BH4" i="1"/>
  <c r="BE4" i="1"/>
  <c r="BA4" i="1"/>
  <c r="AY4" i="1"/>
  <c r="AW4" i="1"/>
  <c r="AU4" i="1"/>
  <c r="AS4" i="1"/>
  <c r="AQ4" i="1"/>
  <c r="AO4" i="1"/>
  <c r="AM4" i="1"/>
  <c r="AK4" i="1"/>
  <c r="AI4" i="1"/>
  <c r="AG4" i="1"/>
  <c r="AE4" i="1"/>
  <c r="BD4" i="1" s="1"/>
  <c r="AD4" i="1"/>
  <c r="Z4" i="1"/>
  <c r="X4" i="1"/>
  <c r="V4" i="1"/>
  <c r="T4" i="1"/>
  <c r="P4" i="1"/>
  <c r="L4" i="1"/>
  <c r="J4" i="1"/>
  <c r="H4" i="1"/>
  <c r="AC4" i="1" s="1"/>
  <c r="AB4" i="1" s="1"/>
  <c r="CH3" i="1"/>
  <c r="BJ3" i="1"/>
  <c r="BH3" i="1"/>
  <c r="CG3" i="1" s="1"/>
  <c r="BE3" i="1"/>
  <c r="BA3" i="1"/>
  <c r="AY3" i="1"/>
  <c r="AW3" i="1"/>
  <c r="AU3" i="1"/>
  <c r="AU161" i="1" s="1"/>
  <c r="AS3" i="1"/>
  <c r="AQ3" i="1"/>
  <c r="AO3" i="1"/>
  <c r="AM3" i="1"/>
  <c r="AK3" i="1"/>
  <c r="AI3" i="1"/>
  <c r="AG3" i="1"/>
  <c r="AE3" i="1"/>
  <c r="BD3" i="1" s="1"/>
  <c r="AD3" i="1"/>
  <c r="Z3" i="1"/>
  <c r="X3" i="1"/>
  <c r="V3" i="1"/>
  <c r="T3" i="1"/>
  <c r="R3" i="1"/>
  <c r="P3" i="1"/>
  <c r="L3" i="1"/>
  <c r="AC3" i="1" s="1"/>
  <c r="AB3" i="1" s="1"/>
  <c r="J3" i="1"/>
  <c r="H3" i="1"/>
  <c r="AB30" i="1" l="1"/>
  <c r="BC30" i="1" s="1"/>
  <c r="CF30" i="1" s="1"/>
  <c r="AB78" i="1"/>
  <c r="BC78" i="1" s="1"/>
  <c r="AB95" i="1"/>
  <c r="AB50" i="1"/>
  <c r="AB76" i="1"/>
  <c r="AB98" i="1"/>
  <c r="AB10" i="1"/>
  <c r="AB21" i="1"/>
  <c r="BC21" i="1" s="1"/>
  <c r="CF21" i="1" s="1"/>
  <c r="AB47" i="1"/>
  <c r="AB26" i="1"/>
  <c r="AB33" i="1"/>
  <c r="AB37" i="1"/>
  <c r="CF47" i="1"/>
  <c r="AB117" i="1"/>
  <c r="AB9" i="1"/>
  <c r="AB27" i="1"/>
  <c r="AB28" i="1"/>
  <c r="BC28" i="1" s="1"/>
  <c r="CF28" i="1" s="1"/>
  <c r="AB31" i="1"/>
  <c r="AB35" i="1"/>
  <c r="AB46" i="1"/>
  <c r="AB53" i="1"/>
  <c r="BC67" i="1"/>
  <c r="AB112" i="1"/>
  <c r="AB118" i="1"/>
  <c r="AB127" i="1"/>
  <c r="AB154" i="1"/>
  <c r="BC154" i="1" s="1"/>
  <c r="CF154" i="1" s="1"/>
  <c r="BC70" i="1"/>
  <c r="CF70" i="1" s="1"/>
  <c r="BC95" i="1"/>
  <c r="CF95" i="1" s="1"/>
  <c r="AB64" i="1"/>
  <c r="BC64" i="1" s="1"/>
  <c r="CF64" i="1" s="1"/>
  <c r="AB80" i="1"/>
  <c r="BC80" i="1" s="1"/>
  <c r="CF80" i="1" s="1"/>
  <c r="AB116" i="1"/>
  <c r="AB125" i="1"/>
  <c r="AB136" i="1"/>
  <c r="AB159" i="1"/>
  <c r="AB5" i="1"/>
  <c r="BC5" i="1" s="1"/>
  <c r="CF5" i="1" s="1"/>
  <c r="AB15" i="1"/>
  <c r="BC15" i="1" s="1"/>
  <c r="CF15" i="1" s="1"/>
  <c r="AB48" i="1"/>
  <c r="BC48" i="1" s="1"/>
  <c r="CF48" i="1" s="1"/>
  <c r="BC10" i="1"/>
  <c r="CF10" i="1" s="1"/>
  <c r="BC54" i="1"/>
  <c r="CF54" i="1" s="1"/>
  <c r="CF156" i="1"/>
  <c r="CF78" i="1"/>
  <c r="AB81" i="1"/>
  <c r="BC81" i="1" s="1"/>
  <c r="CF81" i="1" s="1"/>
  <c r="AB87" i="1"/>
  <c r="AB102" i="1"/>
  <c r="AB120" i="1"/>
  <c r="AB137" i="1"/>
  <c r="BC145" i="1"/>
  <c r="CF145" i="1" s="1"/>
  <c r="AB36" i="1"/>
  <c r="BC36" i="1" s="1"/>
  <c r="CF36" i="1" s="1"/>
  <c r="AB77" i="1"/>
  <c r="AB106" i="1"/>
  <c r="AB128" i="1"/>
  <c r="AB135" i="1"/>
  <c r="AB143" i="1"/>
  <c r="BC143" i="1" s="1"/>
  <c r="CF143" i="1" s="1"/>
  <c r="BC3" i="1"/>
  <c r="BC4" i="1"/>
  <c r="CF4" i="1" s="1"/>
  <c r="AB8" i="1"/>
  <c r="BC14" i="1"/>
  <c r="CF14" i="1" s="1"/>
  <c r="AB17" i="1"/>
  <c r="BC17" i="1" s="1"/>
  <c r="CF17" i="1" s="1"/>
  <c r="AB18" i="1"/>
  <c r="BC18" i="1" s="1"/>
  <c r="CF18" i="1" s="1"/>
  <c r="AB22" i="1"/>
  <c r="BC22" i="1" s="1"/>
  <c r="CF22" i="1" s="1"/>
  <c r="AB39" i="1"/>
  <c r="AB45" i="1"/>
  <c r="BC45" i="1" s="1"/>
  <c r="CF45" i="1" s="1"/>
  <c r="AB52" i="1"/>
  <c r="BC52" i="1" s="1"/>
  <c r="CF52" i="1" s="1"/>
  <c r="BC83" i="1"/>
  <c r="CF83" i="1" s="1"/>
  <c r="AB122" i="1"/>
  <c r="AB32" i="1"/>
  <c r="BC50" i="1"/>
  <c r="CF50" i="1" s="1"/>
  <c r="BC136" i="1"/>
  <c r="CF136" i="1" s="1"/>
  <c r="AB6" i="1"/>
  <c r="BC6" i="1" s="1"/>
  <c r="CF6" i="1" s="1"/>
  <c r="AB19" i="1"/>
  <c r="BC19" i="1" s="1"/>
  <c r="CF19" i="1" s="1"/>
  <c r="AB23" i="1"/>
  <c r="BC23" i="1" s="1"/>
  <c r="CF23" i="1" s="1"/>
  <c r="AB24" i="1"/>
  <c r="AB43" i="1"/>
  <c r="BC43" i="1" s="1"/>
  <c r="CF43" i="1" s="1"/>
  <c r="AB62" i="1"/>
  <c r="BC62" i="1" s="1"/>
  <c r="CF62" i="1" s="1"/>
  <c r="AB72" i="1"/>
  <c r="AB73" i="1"/>
  <c r="AB84" i="1"/>
  <c r="BC84" i="1" s="1"/>
  <c r="CF84" i="1" s="1"/>
  <c r="AB94" i="1"/>
  <c r="BC94" i="1" s="1"/>
  <c r="CF94" i="1" s="1"/>
  <c r="AB119" i="1"/>
  <c r="AB126" i="1"/>
  <c r="AB158" i="1"/>
  <c r="BC158" i="1" s="1"/>
  <c r="AB160" i="1"/>
  <c r="BC160" i="1" s="1"/>
  <c r="CF160" i="1" s="1"/>
  <c r="BE161" i="1"/>
  <c r="CF161" i="1" s="1"/>
  <c r="AB25" i="1"/>
  <c r="BC9" i="1"/>
  <c r="CF9" i="1" s="1"/>
  <c r="AB12" i="1"/>
  <c r="BC12" i="1" s="1"/>
  <c r="CF12" i="1" s="1"/>
  <c r="AB20" i="1"/>
  <c r="BC20" i="1" s="1"/>
  <c r="CF20" i="1" s="1"/>
  <c r="CF38" i="1"/>
  <c r="AB41" i="1"/>
  <c r="BC41" i="1" s="1"/>
  <c r="CF41" i="1" s="1"/>
  <c r="AB59" i="1"/>
  <c r="BC59" i="1" s="1"/>
  <c r="CF59" i="1" s="1"/>
  <c r="AB75" i="1"/>
  <c r="AB85" i="1"/>
  <c r="BC85" i="1" s="1"/>
  <c r="CF85" i="1" s="1"/>
  <c r="AB111" i="1"/>
  <c r="AB114" i="1"/>
  <c r="AB130" i="1"/>
  <c r="BC130" i="1" s="1"/>
  <c r="CF130" i="1" s="1"/>
  <c r="AB150" i="1"/>
  <c r="AB7" i="1"/>
  <c r="BC7" i="1" s="1"/>
  <c r="CF7" i="1" s="1"/>
  <c r="BC16" i="1"/>
  <c r="CF16" i="1" s="1"/>
  <c r="AB51" i="1"/>
  <c r="AB56" i="1"/>
  <c r="BC56" i="1" s="1"/>
  <c r="CF56" i="1" s="1"/>
  <c r="CF67" i="1"/>
  <c r="AB124" i="1"/>
  <c r="BC49" i="1"/>
  <c r="CF49" i="1" s="1"/>
  <c r="BC13" i="1"/>
  <c r="CF13" i="1" s="1"/>
  <c r="CF3" i="1"/>
  <c r="BC8" i="1"/>
  <c r="CF8" i="1" s="1"/>
  <c r="BC11" i="1"/>
  <c r="CF11" i="1" s="1"/>
  <c r="AQ161" i="1"/>
  <c r="BD37" i="1"/>
  <c r="BC37" i="1" s="1"/>
  <c r="CF37" i="1" s="1"/>
  <c r="AC55" i="1"/>
  <c r="AB55" i="1" s="1"/>
  <c r="BC55" i="1" s="1"/>
  <c r="CF55" i="1" s="1"/>
  <c r="AC61" i="1"/>
  <c r="AB61" i="1" s="1"/>
  <c r="BC61" i="1" s="1"/>
  <c r="CF61" i="1" s="1"/>
  <c r="BD72" i="1"/>
  <c r="BC72" i="1" s="1"/>
  <c r="CF72" i="1" s="1"/>
  <c r="P161" i="1"/>
  <c r="AS161" i="1"/>
  <c r="BD24" i="1"/>
  <c r="BD31" i="1"/>
  <c r="BD34" i="1"/>
  <c r="BC34" i="1" s="1"/>
  <c r="CF34" i="1" s="1"/>
  <c r="BD27" i="1"/>
  <c r="AG161" i="1"/>
  <c r="AI161" i="1"/>
  <c r="AY161" i="1"/>
  <c r="AC29" i="1"/>
  <c r="AB29" i="1" s="1"/>
  <c r="BC29" i="1" s="1"/>
  <c r="CF29" i="1" s="1"/>
  <c r="BD33" i="1"/>
  <c r="BC33" i="1" s="1"/>
  <c r="CF33" i="1" s="1"/>
  <c r="BD39" i="1"/>
  <c r="BC39" i="1" s="1"/>
  <c r="CF39" i="1" s="1"/>
  <c r="AC42" i="1"/>
  <c r="AB42" i="1" s="1"/>
  <c r="AC44" i="1"/>
  <c r="AB44" i="1" s="1"/>
  <c r="AC57" i="1"/>
  <c r="AB57" i="1" s="1"/>
  <c r="BC57" i="1" s="1"/>
  <c r="CF57" i="1" s="1"/>
  <c r="AC65" i="1"/>
  <c r="AB65" i="1" s="1"/>
  <c r="BC65" i="1" s="1"/>
  <c r="CF65" i="1" s="1"/>
  <c r="AC68" i="1"/>
  <c r="AB68" i="1" s="1"/>
  <c r="BC68" i="1" s="1"/>
  <c r="CF68" i="1" s="1"/>
  <c r="AC74" i="1"/>
  <c r="AB74" i="1" s="1"/>
  <c r="AB115" i="1"/>
  <c r="AB123" i="1"/>
  <c r="AW161" i="1"/>
  <c r="BA161" i="1"/>
  <c r="BD26" i="1"/>
  <c r="BC26" i="1" s="1"/>
  <c r="CF26" i="1" s="1"/>
  <c r="AC60" i="1"/>
  <c r="AB60" i="1" s="1"/>
  <c r="BC60" i="1" s="1"/>
  <c r="CF60" i="1" s="1"/>
  <c r="BD150" i="1"/>
  <c r="BC150" i="1" s="1"/>
  <c r="CF150" i="1" s="1"/>
  <c r="AK161" i="1"/>
  <c r="AM161" i="1"/>
  <c r="BD35" i="1"/>
  <c r="BD42" i="1"/>
  <c r="BD44" i="1"/>
  <c r="BD46" i="1"/>
  <c r="BC46" i="1" s="1"/>
  <c r="CF46" i="1" s="1"/>
  <c r="BD51" i="1"/>
  <c r="BD53" i="1"/>
  <c r="AC63" i="1"/>
  <c r="AB63" i="1" s="1"/>
  <c r="BC63" i="1" s="1"/>
  <c r="CF63" i="1" s="1"/>
  <c r="BD71" i="1"/>
  <c r="AC82" i="1"/>
  <c r="AB82" i="1" s="1"/>
  <c r="BC82" i="1" s="1"/>
  <c r="CF82" i="1" s="1"/>
  <c r="AB121" i="1"/>
  <c r="AB129" i="1"/>
  <c r="BC149" i="1"/>
  <c r="CF149" i="1" s="1"/>
  <c r="H161" i="1"/>
  <c r="J161" i="1"/>
  <c r="AO161" i="1"/>
  <c r="BD25" i="1"/>
  <c r="BD32" i="1"/>
  <c r="BC32" i="1" s="1"/>
  <c r="CF32" i="1" s="1"/>
  <c r="AC40" i="1"/>
  <c r="AB40" i="1" s="1"/>
  <c r="BD40" i="1"/>
  <c r="AC58" i="1"/>
  <c r="AB58" i="1" s="1"/>
  <c r="BC58" i="1" s="1"/>
  <c r="CF58" i="1" s="1"/>
  <c r="AC66" i="1"/>
  <c r="AB66" i="1" s="1"/>
  <c r="BC66" i="1" s="1"/>
  <c r="CF66" i="1" s="1"/>
  <c r="AC69" i="1"/>
  <c r="AB69" i="1" s="1"/>
  <c r="BC69" i="1" s="1"/>
  <c r="CF69" i="1" s="1"/>
  <c r="BD87" i="1"/>
  <c r="BC87" i="1" s="1"/>
  <c r="CF87" i="1" s="1"/>
  <c r="K161" i="1"/>
  <c r="AD161" i="1" s="1"/>
  <c r="BD73" i="1"/>
  <c r="BD77" i="1"/>
  <c r="AC79" i="1"/>
  <c r="AB79" i="1" s="1"/>
  <c r="BC79" i="1" s="1"/>
  <c r="CF79" i="1" s="1"/>
  <c r="AC92" i="1"/>
  <c r="AB92" i="1" s="1"/>
  <c r="BC92" i="1" s="1"/>
  <c r="CF92" i="1" s="1"/>
  <c r="BD101" i="1"/>
  <c r="AC103" i="1"/>
  <c r="AB103" i="1" s="1"/>
  <c r="BC103" i="1" s="1"/>
  <c r="CF103" i="1" s="1"/>
  <c r="BD104" i="1"/>
  <c r="BD108" i="1"/>
  <c r="BD115" i="1"/>
  <c r="BD117" i="1"/>
  <c r="BC117" i="1" s="1"/>
  <c r="CF117" i="1" s="1"/>
  <c r="BD119" i="1"/>
  <c r="BD121" i="1"/>
  <c r="BD123" i="1"/>
  <c r="BD125" i="1"/>
  <c r="BD127" i="1"/>
  <c r="BC127" i="1" s="1"/>
  <c r="CF127" i="1" s="1"/>
  <c r="BD129" i="1"/>
  <c r="BD132" i="1"/>
  <c r="AC138" i="1"/>
  <c r="AB138" i="1" s="1"/>
  <c r="BC138" i="1" s="1"/>
  <c r="CF138" i="1" s="1"/>
  <c r="AC147" i="1"/>
  <c r="AB147" i="1" s="1"/>
  <c r="BC147" i="1" s="1"/>
  <c r="CF147" i="1" s="1"/>
  <c r="AC71" i="1"/>
  <c r="AB71" i="1" s="1"/>
  <c r="AC86" i="1"/>
  <c r="AB86" i="1" s="1"/>
  <c r="BC86" i="1" s="1"/>
  <c r="CF86" i="1" s="1"/>
  <c r="AC89" i="1"/>
  <c r="AB89" i="1" s="1"/>
  <c r="BC89" i="1" s="1"/>
  <c r="CF89" i="1" s="1"/>
  <c r="BD98" i="1"/>
  <c r="BC98" i="1" s="1"/>
  <c r="CF98" i="1" s="1"/>
  <c r="AC100" i="1"/>
  <c r="AB100" i="1" s="1"/>
  <c r="BD106" i="1"/>
  <c r="BC106" i="1" s="1"/>
  <c r="CF106" i="1" s="1"/>
  <c r="AC109" i="1"/>
  <c r="AB109" i="1" s="1"/>
  <c r="BD111" i="1"/>
  <c r="AC133" i="1"/>
  <c r="AB133" i="1" s="1"/>
  <c r="BD135" i="1"/>
  <c r="AC141" i="1"/>
  <c r="AB141" i="1" s="1"/>
  <c r="BC141" i="1" s="1"/>
  <c r="CF141" i="1" s="1"/>
  <c r="AC152" i="1"/>
  <c r="AB152" i="1" s="1"/>
  <c r="BC152" i="1" s="1"/>
  <c r="CF152" i="1" s="1"/>
  <c r="BD76" i="1"/>
  <c r="BC76" i="1" s="1"/>
  <c r="CF76" i="1" s="1"/>
  <c r="AC97" i="1"/>
  <c r="AB97" i="1" s="1"/>
  <c r="AC105" i="1"/>
  <c r="AB105" i="1" s="1"/>
  <c r="BC105" i="1" s="1"/>
  <c r="CF105" i="1" s="1"/>
  <c r="AC107" i="1"/>
  <c r="AB107" i="1" s="1"/>
  <c r="AC144" i="1"/>
  <c r="AB144" i="1" s="1"/>
  <c r="BC144" i="1" s="1"/>
  <c r="CF144" i="1" s="1"/>
  <c r="AC91" i="1"/>
  <c r="AB91" i="1" s="1"/>
  <c r="BC91" i="1" s="1"/>
  <c r="CF91" i="1" s="1"/>
  <c r="BD100" i="1"/>
  <c r="BD109" i="1"/>
  <c r="AC131" i="1"/>
  <c r="AB131" i="1" s="1"/>
  <c r="BD133" i="1"/>
  <c r="AC139" i="1"/>
  <c r="AB139" i="1" s="1"/>
  <c r="AC146" i="1"/>
  <c r="AB146" i="1" s="1"/>
  <c r="BC146" i="1" s="1"/>
  <c r="CF146" i="1" s="1"/>
  <c r="BD75" i="1"/>
  <c r="BC75" i="1" s="1"/>
  <c r="CF75" i="1" s="1"/>
  <c r="AC88" i="1"/>
  <c r="AB88" i="1" s="1"/>
  <c r="BC88" i="1" s="1"/>
  <c r="CF88" i="1" s="1"/>
  <c r="BD97" i="1"/>
  <c r="AC99" i="1"/>
  <c r="AB99" i="1" s="1"/>
  <c r="AC110" i="1"/>
  <c r="AB110" i="1" s="1"/>
  <c r="BD112" i="1"/>
  <c r="BC112" i="1" s="1"/>
  <c r="CF112" i="1" s="1"/>
  <c r="BD114" i="1"/>
  <c r="BC114" i="1" s="1"/>
  <c r="CF114" i="1" s="1"/>
  <c r="BD116" i="1"/>
  <c r="BC116" i="1" s="1"/>
  <c r="CF116" i="1" s="1"/>
  <c r="BD118" i="1"/>
  <c r="BC118" i="1" s="1"/>
  <c r="CF118" i="1" s="1"/>
  <c r="BD120" i="1"/>
  <c r="BC120" i="1" s="1"/>
  <c r="CF120" i="1" s="1"/>
  <c r="BD122" i="1"/>
  <c r="BC122" i="1" s="1"/>
  <c r="CF122" i="1" s="1"/>
  <c r="BD124" i="1"/>
  <c r="BD126" i="1"/>
  <c r="BD128" i="1"/>
  <c r="BC128" i="1" s="1"/>
  <c r="CF128" i="1" s="1"/>
  <c r="AC134" i="1"/>
  <c r="AB134" i="1" s="1"/>
  <c r="AC142" i="1"/>
  <c r="AB142" i="1" s="1"/>
  <c r="BC142" i="1" s="1"/>
  <c r="CF142" i="1" s="1"/>
  <c r="AC151" i="1"/>
  <c r="AB151" i="1" s="1"/>
  <c r="BC151" i="1" s="1"/>
  <c r="CF151" i="1" s="1"/>
  <c r="CF158" i="1"/>
  <c r="BC159" i="1"/>
  <c r="CF159" i="1" s="1"/>
  <c r="AC93" i="1"/>
  <c r="AB93" i="1" s="1"/>
  <c r="BC93" i="1" s="1"/>
  <c r="CF93" i="1" s="1"/>
  <c r="AC96" i="1"/>
  <c r="AB96" i="1" s="1"/>
  <c r="BC96" i="1" s="1"/>
  <c r="CF96" i="1" s="1"/>
  <c r="BD102" i="1"/>
  <c r="BC102" i="1" s="1"/>
  <c r="CF102" i="1" s="1"/>
  <c r="AC104" i="1"/>
  <c r="AB104" i="1" s="1"/>
  <c r="BD107" i="1"/>
  <c r="AC113" i="1"/>
  <c r="AB113" i="1" s="1"/>
  <c r="BC113" i="1" s="1"/>
  <c r="CF113" i="1" s="1"/>
  <c r="BD131" i="1"/>
  <c r="BC137" i="1"/>
  <c r="CF137" i="1" s="1"/>
  <c r="BD139" i="1"/>
  <c r="AC148" i="1"/>
  <c r="AB148" i="1" s="1"/>
  <c r="BC148" i="1" s="1"/>
  <c r="CF148" i="1" s="1"/>
  <c r="AC155" i="1"/>
  <c r="AB155" i="1" s="1"/>
  <c r="BC155" i="1" s="1"/>
  <c r="CF155" i="1" s="1"/>
  <c r="BC157" i="1"/>
  <c r="CF157" i="1" s="1"/>
  <c r="BD74" i="1"/>
  <c r="AC90" i="1"/>
  <c r="AB90" i="1" s="1"/>
  <c r="BC90" i="1" s="1"/>
  <c r="CF90" i="1" s="1"/>
  <c r="BD99" i="1"/>
  <c r="AC101" i="1"/>
  <c r="AB101" i="1" s="1"/>
  <c r="AC108" i="1"/>
  <c r="AB108" i="1" s="1"/>
  <c r="BC108" i="1" s="1"/>
  <c r="CF108" i="1" s="1"/>
  <c r="BD110" i="1"/>
  <c r="AC132" i="1"/>
  <c r="AB132" i="1" s="1"/>
  <c r="BD134" i="1"/>
  <c r="AC140" i="1"/>
  <c r="AB140" i="1" s="1"/>
  <c r="BC140" i="1" s="1"/>
  <c r="CF140" i="1" s="1"/>
  <c r="AC153" i="1"/>
  <c r="AB153" i="1" s="1"/>
  <c r="BC153" i="1" s="1"/>
  <c r="CF153" i="1" s="1"/>
  <c r="BC119" i="1" l="1"/>
  <c r="CF119" i="1" s="1"/>
  <c r="BC27" i="1"/>
  <c r="CF27" i="1" s="1"/>
  <c r="BC124" i="1"/>
  <c r="CF124" i="1" s="1"/>
  <c r="BC125" i="1"/>
  <c r="CF125" i="1" s="1"/>
  <c r="O162" i="1"/>
  <c r="BC132" i="1"/>
  <c r="CF132" i="1" s="1"/>
  <c r="BC126" i="1"/>
  <c r="CF126" i="1" s="1"/>
  <c r="BC109" i="1"/>
  <c r="CF109" i="1" s="1"/>
  <c r="BC77" i="1"/>
  <c r="CF77" i="1" s="1"/>
  <c r="BC40" i="1"/>
  <c r="CF40" i="1" s="1"/>
  <c r="BC31" i="1"/>
  <c r="CF31" i="1" s="1"/>
  <c r="BC24" i="1"/>
  <c r="CF24" i="1" s="1"/>
  <c r="BC35" i="1"/>
  <c r="CF35" i="1" s="1"/>
  <c r="BC135" i="1"/>
  <c r="CF135" i="1" s="1"/>
  <c r="BC53" i="1"/>
  <c r="CF53" i="1" s="1"/>
  <c r="O163" i="1"/>
  <c r="BC104" i="1"/>
  <c r="CF104" i="1" s="1"/>
  <c r="BC107" i="1"/>
  <c r="CF107" i="1" s="1"/>
  <c r="BC111" i="1"/>
  <c r="CF111" i="1" s="1"/>
  <c r="BC51" i="1"/>
  <c r="CF51" i="1" s="1"/>
  <c r="BC131" i="1"/>
  <c r="CF131" i="1" s="1"/>
  <c r="BC110" i="1"/>
  <c r="CF110" i="1" s="1"/>
  <c r="BC101" i="1"/>
  <c r="CF101" i="1" s="1"/>
  <c r="BC99" i="1"/>
  <c r="CF99" i="1" s="1"/>
  <c r="BC73" i="1"/>
  <c r="CF73" i="1" s="1"/>
  <c r="BC25" i="1"/>
  <c r="CF25" i="1" s="1"/>
  <c r="BC44" i="1"/>
  <c r="CF44" i="1" s="1"/>
  <c r="BC133" i="1"/>
  <c r="CF133" i="1" s="1"/>
  <c r="BC71" i="1"/>
  <c r="CF71" i="1" s="1"/>
  <c r="BD161" i="1"/>
  <c r="BC97" i="1"/>
  <c r="CF97" i="1" s="1"/>
  <c r="BC129" i="1"/>
  <c r="CF129" i="1" s="1"/>
  <c r="BC123" i="1"/>
  <c r="CF123" i="1" s="1"/>
  <c r="BC100" i="1"/>
  <c r="CF100" i="1" s="1"/>
  <c r="BC121" i="1"/>
  <c r="CF121" i="1" s="1"/>
  <c r="BC115" i="1"/>
  <c r="CF115" i="1" s="1"/>
  <c r="BC42" i="1"/>
  <c r="CF42" i="1" s="1"/>
  <c r="BC134" i="1"/>
  <c r="CF134" i="1" s="1"/>
  <c r="BC139" i="1"/>
  <c r="CF139" i="1" s="1"/>
  <c r="N162" i="1"/>
  <c r="AC161" i="1"/>
  <c r="AB161" i="1" s="1"/>
  <c r="BC74" i="1"/>
  <c r="CF74" i="1" s="1"/>
  <c r="BC161" i="1" l="1"/>
  <c r="CJ162" i="1"/>
  <c r="BG162" i="1"/>
</calcChain>
</file>

<file path=xl/comments1.xml><?xml version="1.0" encoding="utf-8"?>
<comments xmlns="http://schemas.openxmlformats.org/spreadsheetml/2006/main">
  <authors>
    <author>tc={007C00C1-00CB-4D77-BD47-0033006F00BC}</author>
    <author>tc={002E007D-00A4-42B7-AF09-000E00160048}</author>
    <author>tc={005D008C-00C1-48A3-B271-0010001300D9}</author>
    <author>tc={00DC008E-0021-4420-8B5E-00F2001500FB}</author>
    <author>tc={00D50084-006E-4D8D-83AF-00AD00C20090}</author>
    <author>tc={00640048-00B1-4D38-A927-001F001C0082}</author>
    <author>tc={000E00C0-002B-499B-A845-00A100C40014}</author>
    <author>tc={009E004E-00B6-4DEA-AED1-004600CA0047}</author>
    <author>tc={008F00F0-004C-4F54-B46A-00A200B200D1}</author>
    <author>tc={00800064-0087-44FA-B0C2-009600AE0080}</author>
    <author>tc={006A0031-004B-4679-9934-00C50039003A}</author>
    <author>tc={002100AA-00D1-4192-86A3-0022004300AC}</author>
    <author>tc={000500A7-0043-4889-82DB-008600F500E0}</author>
    <author>tc={00AD0068-008E-4101-AC0D-005D00B50085}</author>
    <author>tc={003C0084-0088-4A5C-B7D6-00DE008B00D1}</author>
    <author>tc={001E000C-00CE-4F4D-B509-0026000A007D}</author>
    <author>tc={006100C5-00A3-4D80-9D66-008E000A002B}</author>
    <author>tc={00CB00AD-0005-4179-8E74-009200600081}</author>
    <author>tc={003D004E-000C-4F61-8087-00AC00620049}</author>
    <author>tc={0075001C-003A-4EF2-9C0B-006300540086}</author>
    <author>tc={00450063-002B-40BF-893B-00E8008700B1}</author>
    <author>tc={00C10070-0050-4BFB-B0D1-006000A700AB}</author>
    <author>tc={008B005F-00FE-427A-9F18-003E00A200AA}</author>
    <author>tc={0053008C-00D5-4475-9947-0000000200DC}</author>
    <author>tc={00140071-00C0-4D69-839C-00BC00E50050}</author>
    <author>tc={00CC0024-00A7-4722-9833-003600D20067}</author>
    <author>tc={007300D7-009D-4F23-A82D-0011004E000E}</author>
    <author>tc={00BB0000-0058-4553-A232-00E700930083}</author>
    <author>tc={00270019-0042-49DE-B6E2-001E0037002A}</author>
    <author>tc={00E00043-0038-4AD1-89E2-00EA00C500A5}</author>
    <author>tc={008600DC-0061-4C5C-A900-0061000300CE}</author>
    <author>tc={00E2009D-00EC-483D-A213-00D300FA0098}</author>
    <author>tc={008B0038-004D-4568-902F-00450033003D}</author>
    <author>tc={005400AC-0033-475F-923A-00DF00A800ED}</author>
    <author>tc={00DB003A-003A-4375-8DDA-002200BA00B6}</author>
    <author>tc={000C004C-00C1-4AF2-8BAC-00B900EE00B0}</author>
    <author>tc={002D0018-00A0-498B-BD09-002000090047}</author>
    <author>tc={004D00C8-00FC-4697-81E1-00520018003A}</author>
    <author>tc={00D50008-0035-4E25-9004-00FB00EB00B7}</author>
    <author>tc={00C90021-0052-4782-AEC5-000500C10023}</author>
    <author>tc={001C0013-003B-4BE2-9BF7-00230042005B}</author>
    <author>tc={00190038-0052-4A62-9B6B-008A00650053}</author>
    <author>tc={00EB0059-00C1-4B8F-A98D-00A0003D000E}</author>
    <author>tc={000B0002-00E5-49B8-94C5-00D1007C0003}</author>
    <author>tc={001C00C5-002E-49DF-A9BE-00F6008C004A}</author>
    <author>tc={00670054-00B7-4958-86E8-007F000B0061}</author>
    <author>tc={00B9006F-0051-49B5-8670-00F700F400F4}</author>
    <author>tc={00700091-00A1-4C25-B652-009F004000CD}</author>
    <author>tc={00160029-00E2-46B5-B010-001C0087002E}</author>
    <author>tc={005F0015-00BB-4753-B0BF-00B900C100DD}</author>
    <author>tc={0058006B-005F-4E34-AE33-000A00EC0010}</author>
    <author>tc={007900D9-00DC-4A42-812C-00AB00A400A4}</author>
    <author>tc={008400D7-0085-49BF-8125-007700730001}</author>
    <author>tc={00E10055-00FD-45E0-94AD-001400CC004B}</author>
    <author>tc={0061005C-0031-49DC-8136-004C009100F0}</author>
    <author>tc={00E20037-0063-400B-9776-005100EC0008}</author>
    <author>tc={00370060-0052-449F-BE98-004400EA0083}</author>
    <author>tc={004400BA-0019-49BF-8223-0055008C006B}</author>
    <author>tc={00D500C7-00AA-4A67-BEB9-0097009400B4}</author>
    <author>tc={00A600AE-006C-46E2-922F-005700E20034}</author>
    <author>tc={0039000A-0099-4EB7-9177-00CD001A009E}</author>
    <author>tc={00740092-003D-49C0-95BF-000B00630007}</author>
    <author>tc={0008000E-00B5-49D4-B550-00EE002A00D1}</author>
    <author>tc={00700021-00E5-49D1-BFB0-003700650098}</author>
    <author>tc={008F00F0-0064-4B87-A540-005A00EE0000}</author>
    <author>tc={000B00FC-0059-4439-A9AD-00C700FC00C7}</author>
    <author>tc={007C00F8-00D3-477C-A7F0-00B2009700B7}</author>
    <author>tc={007D00D8-0024-40B6-8165-0034005200C1}</author>
    <author>tc={007C0065-0001-49F8-8984-0005009F0020}</author>
    <author>tc={00B200C2-0033-43FB-ACB5-00D300A900EB}</author>
    <author>tc={000800C3-0033-4647-8607-003A007400CA}</author>
    <author>tc={003C00B9-0029-4B1C-897F-005100F70085}</author>
    <author>tc={00AA003D-00FB-4BBF-86A2-009600BE00C8}</author>
    <author>tc={000E0051-00F7-4744-A658-0035001000A4}</author>
    <author>tc={0096005F-004E-498C-8646-00CB000F00DE}</author>
    <author>tc={00B9006A-0013-4BB3-A6E8-008400D0002C}</author>
    <author>tc={00D100A9-008E-4EC2-BA80-00A6003000BE}</author>
    <author>tc={0031007D-004D-4C52-8287-008600EB003B}</author>
    <author>tc={00CE00FA-002D-486C-8057-00A000D50039}</author>
    <author>tc={00990081-007C-40DC-9CD5-008A002900EC}</author>
    <author>tc={00F00098-0008-4514-9D76-004000B20025}</author>
    <author>tc={00370095-00A1-47FE-8EFA-0055007C0005}</author>
    <author>tc={004F00B0-0090-4E63-870B-009600350076}</author>
    <author>tc={00DC002F-000A-42B7-85FC-0089003A00B9}</author>
    <author>tc={00BE00AD-00C6-4F84-AB8E-00DB000B009B}</author>
    <author>tc={0010006A-0099-4B37-B274-001B00930085}</author>
    <author>tc={003700AD-00D9-4D3C-9A45-004D007B00AC}</author>
    <author>tc={005100EB-0078-41C1-8389-00EA009F00EE}</author>
    <author>tc={008C009D-00DE-4307-89DA-00590098003A}</author>
    <author>tc={00FE00B8-0033-4E52-AB6F-00C800B90071}</author>
    <author>tc={00CD0021-00FB-45DE-A8B8-004E000500AE}</author>
    <author>tc={005600F2-0024-48E5-BF96-00860007005F}</author>
    <author>tc={009B002D-00B6-42ED-9844-00FE00BA00DD}</author>
    <author>tc={00120067-00A7-4977-9304-0085007C00BC}</author>
    <author>tc={006800F5-001C-4A09-8441-006E004300B2}</author>
    <author>tc={007C005E-00C0-489F-A56A-00CE007B0023}</author>
    <author>tc={00CE0004-00D9-4512-9880-00AB005C007B}</author>
    <author>tc={00E300DF-00D0-4030-AC03-006900890055}</author>
    <author>tc={008C0085-000E-4D69-B8A1-0019004D0013}</author>
    <author>tc={008F00A6-00F2-4B14-9220-00940054008A}</author>
    <author>tc={007F002F-00FC-402A-8190-00F80051004E}</author>
    <author>tc={007C0099-002B-4B69-AC49-004C00980085}</author>
    <author>tc={004B006E-001F-4EC1-8322-009900B20078}</author>
    <author>tc={00D00016-0070-4277-B3AE-00D20021008D}</author>
    <author>tc={00440017-001A-48F5-82FB-007400030073}</author>
    <author>tc={00900016-00D4-430B-AD71-00A5000F006C}</author>
    <author>tc={00050052-00DF-4D8D-A990-00460062006D}</author>
    <author>tc={007E009E-0056-480B-8962-00E700EC0092}</author>
    <author>tc={00990092-001C-4C2D-8734-000500120059}</author>
    <author>tc={007900C7-0045-4F0C-9D7C-002F0037002B}</author>
    <author>tc={007F003A-00A1-44ED-BAF2-004F000D00A7}</author>
    <author>tc={0065006E-0061-4FBD-996B-009A007800E9}</author>
    <author>tc={0055009D-007A-4E45-A69F-002700AE0099}</author>
    <author>tc={00EC00DB-00D3-4D5E-B12F-009900BD006F}</author>
    <author>tc={009F003D-009B-4F1D-8140-008400AD00F5}</author>
    <author>tc={00F60053-0097-4D0D-B03B-004F005C00B7}</author>
    <author>tc={00BE0032-0059-434F-A672-00EB00EE000F}</author>
    <author>tc={00940061-00F5-459F-BD04-001A00CB0016}</author>
    <author>tc={0037005F-003D-4B80-9135-000000E500A2}</author>
    <author>tc={00F90076-0054-43E2-B44B-002200890068}</author>
    <author>tc={00290052-00CF-4986-83A8-006E0091001F}</author>
    <author>tc={00C400E5-0036-4110-8BA3-00E400410036}</author>
    <author>tc={007B007E-00D6-4583-AD4E-0046001500F9}</author>
    <author>tc={002A006C-0047-4490-9CC7-00E8005300B4}</author>
    <author>tc={00760090-006E-4B0E-8A4A-00D1009300F5}</author>
    <author>tc={002500D3-00A5-4F06-B6D6-002E00B200F7}</author>
    <author>tc={000B0044-0066-4E15-91FF-00F900CE0089}</author>
    <author>tc={008700B3-0028-4951-B9C6-005500AC0088}</author>
    <author>tc={0057003D-0029-4FCE-80E3-004400970069}</author>
    <author>tc={00960018-00B5-459D-9662-0071003700F7}</author>
    <author>tc={00BC00C9-001C-4034-9C1C-009E005E00CA}</author>
    <author>tc={00AF00A1-00FD-4646-B23C-004A001E00C8}</author>
    <author>tc={000600BA-0065-4F0F-96B1-002800E50095}</author>
    <author>tc={00AC00D0-002B-47E1-9010-0013002C009C}</author>
    <author>tc={00520079-00C3-4A8A-B8FD-00FA006E0089}</author>
    <author>tc={005600D6-000E-44C1-91B7-006C00C300E1}</author>
    <author>tc={00000009-0073-4663-8821-00B900FE00F3}</author>
    <author>tc={00D1002D-0009-4748-AF6D-0039001C009F}</author>
    <author>tc={00CB0054-0008-46EA-8213-008F00270077}</author>
    <author>tc={00C200E3-00C8-48CE-A378-00F200C000CC}</author>
    <author>tc={00AF0029-00CD-410F-9C42-00C4009C00C6}</author>
    <author>tc={00E40003-005D-436C-973F-0030006300EA}</author>
    <author>tc={00670039-0039-439B-8F8D-00E500920084}</author>
    <author>tc={00B9008A-00D7-49F3-AE1D-00F4002B00FA}</author>
    <author>tc={00060031-000C-491C-91AC-00E2004F0073}</author>
    <author>tc={004200BF-003C-41BE-AD85-00380061006F}</author>
    <author>tc={00D800D0-00E9-48DE-92E5-00B000A500CE}</author>
    <author>tc={001E009D-00C2-45AF-A712-009100A3007A}</author>
    <author>tc={00E00025-00B9-4912-B469-00F900D60024}</author>
    <author>tc={00D30015-001A-47BF-9353-004A00D5005E}</author>
    <author>tc={005F00FD-001C-4682-BBAA-00C3007A0023}</author>
    <author>tc={00E60019-006C-4BC3-9461-00FC005500BF}</author>
    <author>tc={005C0089-009B-48E1-AF2A-00DB00B600DF}</author>
    <author>tc={0000000B-0090-41DC-9DDC-00F3001A003E}</author>
    <author>tc={001C0059-0008-43BE-AEC4-00E300050066}</author>
    <author>tc={009C0070-006D-43BD-AB3B-005800A300DD}</author>
    <author>tc={00250061-00A0-49E6-823A-0017004B0023}</author>
    <author>tc={004B0097-001E-46E4-B58A-0012005400BA}</author>
    <author>tc={001600D0-00B8-4BF3-831A-002100D500A0}</author>
    <author>tc={008A00C2-004C-4FD0-9721-00EB003000B7}</author>
    <author>tc={006F0013-00F4-41B0-AFB3-00F700930032}</author>
    <author>tc={003200F3-0006-4F7B-9277-00EC000F0049}</author>
    <author>tc={00CB0091-0092-432B-9E33-00D000DE0036}</author>
    <author>tc={009C0070-0020-4D6A-BB5A-005000B20067}</author>
    <author>tc={00A500D3-0064-445B-9EB2-0050006700B4}</author>
    <author>tc={00FC0021-00A4-4FC6-AD5D-00B100C00073}</author>
    <author>tc={00EB0079-0095-4B84-B5ED-000300F10083}</author>
    <author>tc={00B600D6-0095-453E-BF48-003C00B7006A}</author>
    <author>tc={0076001E-00D6-4B03-8801-0002009F001E}</author>
    <author>tc={00F70058-0087-4874-B25C-006500D00096}</author>
    <author>tc={003800E8-001F-44F1-924A-00A5005C0078}</author>
    <author>tc={00020072-0039-40E4-8E6A-00EA002E00E9}</author>
    <author>tc={00E00051-009A-414A-ACC2-007C007400D8}</author>
    <author>tc={0084001A-009B-489B-A70A-00B3007C00F1}</author>
    <author>tc={001600B0-00C9-4E3E-A52A-0057000500C9}</author>
    <author>tc={00AF001F-002A-4311-A692-007000E500FC}</author>
    <author>tc={00310069-0042-42C6-BAC7-00F1002C003E}</author>
    <author>tc={002B00EE-00E6-4E3A-9642-001000A500F9}</author>
    <author>tc={00050081-0028-433C-BB7B-000D00A10062}</author>
    <author>tc={00E00081-0062-45A2-B359-00B200D9002D}</author>
    <author>tc={00AE0086-00D2-42B4-BEF1-00690072008E}</author>
    <author>tc={00DF00DD-00D3-4D7C-80A8-00E500960077}</author>
    <author>tc={004000B5-005E-4B13-95FB-00DC00EB0074}</author>
    <author>tc={005900BA-002C-47CA-B6BE-00AB00680037}</author>
    <author>tc={006C0000-0034-42F5-AAB8-00AE0023009E}</author>
    <author>tc={002E0025-00FC-4FB9-9B4B-001E00E600CA}</author>
    <author>tc={0097003A-0094-4A60-B3A4-00DE000200E7}</author>
    <author>tc={00CB00AF-0002-4701-A99F-000100CD004D}</author>
    <author>tc={00B000CF-0037-45C9-9C00-001200CD00E8}</author>
    <author>tc={003E0030-00E4-4D42-87FE-00AA00AE0039}</author>
    <author>tc={00190089-0024-4ECB-BD68-000400A100C9}</author>
    <author>tc={007500BE-000A-408D-818E-005B008B00F1}</author>
    <author>tc={00410052-00E6-4408-B47C-001600D000D8}</author>
    <author>tc={008C004A-0016-41E0-8510-000200D400BF}</author>
    <author>tc={00AA0014-000B-48E1-9A24-00DB00FC0094}</author>
    <author>tc={002E0091-000E-4E3C-9420-0085001800AC}</author>
    <author>tc={00CF009B-00DF-44F7-9514-002100EC0099}</author>
    <author>tc={002C00F9-00C2-4598-98F5-007000B200B0}</author>
    <author>tc={00770099-0095-41DE-A1D9-000400CF002E}</author>
    <author>tc={00490048-0039-4699-B66D-009E00BA0082}</author>
    <author>tc={003A00AF-00FB-4A7B-916E-000100B800EB}</author>
    <author>tc={00F6003C-0024-48C7-A759-00DA00B100CF}</author>
    <author>tc={00580049-00FA-44D6-8D25-0061004000F4}</author>
    <author>tc={000C0097-0019-4721-AEEC-00D100E700B4}</author>
    <author>tc={00630086-003F-4193-8C35-0090009800D1}</author>
    <author>tc={007900AE-004E-4085-8A64-0012006000F1}</author>
    <author>tc={00BD00BD-0094-4C09-B655-004B000F008F}</author>
    <author>tc={007800A9-00A2-43A7-A554-000B008E007C}</author>
    <author>tc={002000EA-00E7-434F-8B6E-007E00C1003C}</author>
    <author>tc={00CD000A-0008-4B50-B9D8-008400C80072}</author>
    <author>tc={007F007F-00E0-40FF-8266-00D400310013}</author>
    <author>tc={00D90009-00B8-439C-9A36-00540015008E}</author>
    <author>tc={00E000E9-0001-466E-BBB5-001600870079}</author>
    <author>tc={008800E7-00B9-4B75-B38C-00AE006D00C9}</author>
    <author>tc={002A0068-0068-4A9B-8801-00E900BB00EA}</author>
    <author>tc={00EF00F3-00BC-4175-B394-00B300BD007D}</author>
    <author>tc={00D40092-00A0-480A-85B5-00B700090043}</author>
    <author>tc={00E4000B-00D5-4EFA-AF26-00EE0041000D}</author>
    <author>tc={00DA0056-0035-455C-9275-00CD00F40091}</author>
    <author>tc={0064007E-000A-4C25-8150-009E00DA00C8}</author>
    <author>tc={00090057-00E7-43C5-9273-00F4000900F2}</author>
    <author>tc={00BC00CF-004D-48AF-AC02-00BB000E00F0}</author>
    <author>tc={0023006C-004B-4792-A68F-003F00BD008E}</author>
    <author>tc={00610076-00A6-4E6F-9C2E-00500039003F}</author>
    <author>tc={0041007E-0020-4A51-BD32-00C9006A00B0}</author>
    <author>tc={0015009A-000B-4B87-9EB2-003C0039002F}</author>
    <author>tc={00250014-0076-4475-9927-000000CE0044}</author>
    <author>tc={002D0073-0019-48FE-A902-009A00DE00E0}</author>
    <author>tc={008300EF-00A6-4BBB-85E7-000B00AF0052}</author>
    <author>tc={00DB0009-005D-4297-BB02-00DE008D0080}</author>
    <author>tc={00DE00F3-0094-435E-808D-00A500B800B5}</author>
    <author>tc={005A0094-008D-4A2F-89F4-008300D20021}</author>
    <author>tc={00460078-00C0-40C5-92CE-00FB00220097}</author>
    <author>tc={00C50065-0073-4410-819F-00C6000B0020}</author>
    <author>tc={00DC00F1-0021-4167-92B8-00FB002F0095}</author>
    <author>tc={00D200B9-00D0-4ABC-BBCE-009B00D3004B}</author>
    <author>tc={00BF0068-0029-479E-8602-0035000A002B}</author>
    <author>tc={00100084-000B-4E79-AC71-007700EC00FB}</author>
    <author>tc={0060003A-00A0-4240-BAC7-0027007F002E}</author>
    <author>tc={009E0081-005F-4F73-9EB7-00FA000000AB}</author>
    <author>tc={00DA00C6-0091-4FDF-8510-002800B60069}</author>
    <author>tc={00770006-0089-4849-86C8-0004003D007D}</author>
    <author>tc={007800A9-00A4-48CD-8360-006A002D0008}</author>
    <author>tc={006B00B6-00B5-4702-AF93-003400A300A4}</author>
    <author>tc={00EC0025-0038-4A6F-AF49-007200DE006B}</author>
    <author>tc={00BB0035-00E8-4BB3-8616-00E2002A0075}</author>
    <author>tc={00E9005C-00AD-4844-889F-000400A00016}</author>
    <author>tc={00B000BD-00B6-4745-A674-000000900050}</author>
    <author>tc={00BA009E-0011-466A-8296-00B500BD0070}</author>
    <author>tc={00EA0097-00C9-4755-AAEB-000C009E00A1}</author>
    <author>tc={00FE003C-00DF-41B3-A2F8-00EE009200F8}</author>
    <author>tc={00180041-00B6-49A7-A41B-00FC00D700B3}</author>
    <author>tc={00A90098-006B-4508-B97A-00CD00F60073}</author>
    <author>tc={00670048-0027-416E-A112-009000A50009}</author>
    <author>tc={00C9006B-0002-4216-8A48-00C6003700B9}</author>
    <author>tc={00910099-0079-4E1E-B7AA-0038006800D9}</author>
    <author>tc={00DA0021-0008-42D1-8262-006F00660070}</author>
    <author>tc={00920082-0081-49D8-ADE4-003900B100AD}</author>
    <author>tc={00250098-006A-494B-8BCD-00FF004900B8}</author>
    <author>tc={00BA0082-003F-4E4A-8E84-00A600D100D2}</author>
    <author>tc={009A002A-00A7-4C8A-A87E-00A6006C00BF}</author>
    <author>tc={00A60050-0054-45F9-BBA2-003200F100A5}</author>
    <author>tc={00C30070-0044-4B0B-9EDB-00C200890005}</author>
    <author>tc={00AC00FE-002B-4CD9-8BC3-0092006F008D}</author>
    <author>tc={00880001-001E-4FE3-9E4F-009C00A400FC}</author>
    <author>tc={008D00B0-004E-4E87-908E-00FE00330010}</author>
    <author>tc={004400A6-00DB-41B6-A9D4-006B007200D8}</author>
    <author>tc={006000CF-001B-4E64-8E78-001D0039004A}</author>
    <author>tc={004E00EF-0054-4A76-94D6-00A4002800DB}</author>
    <author>tc={007F00C0-00D8-4935-8BA4-0031005A00C6}</author>
    <author>tc={00B700D5-0072-47F8-A920-00A300DD0011}</author>
    <author>tc={00FE0003-0083-4E23-92E2-0059007B00DE}</author>
    <author>tc={00CF00E6-000B-4C01-AF5D-00EE00C6007F}</author>
    <author>tc={004100F1-00CD-40A9-9CC5-00F00047000E}</author>
    <author>tc={006100E6-0055-44B0-8F0E-00B800C400C7}</author>
    <author>tc={007900E2-0047-4DF9-8491-00E400CE00DD}</author>
    <author>tc={00EA00DE-00D1-4BDB-9BAF-00EA00D0000E}</author>
    <author>tc={00630003-0045-429B-A50B-005400CE0018}</author>
    <author>tc={00ED001B-004E-4810-92B1-006700BB0009}</author>
    <author>tc={0055008F-006C-4947-AD46-008A00FF001C}</author>
    <author>tc={00630002-0042-454A-9E3B-00640079003C}</author>
    <author>tc={00A5000F-0027-479C-8934-002400560010}</author>
    <author>tc={00E100E0-007A-41C4-9C43-005F007600E2}</author>
    <author>tc={00130015-0086-48D6-A5E5-00F7006A0079}</author>
    <author>tc={00CC00AD-002D-4ABB-B094-002B007900FF}</author>
    <author>tc={00DB00C5-0087-47F9-9051-007800D10083}</author>
    <author>tc={001700A3-00AF-429E-99FD-00CE002400FD}</author>
    <author>tc={001F0003-00ED-4A20-9631-00D8009A0019}</author>
    <author>tc={00DE00EE-0016-435B-BB82-0069002E0067}</author>
    <author>tc={00EB00BC-00C3-46ED-95D6-00FE006600E8}</author>
    <author>tc={0053009C-0050-443A-A566-00AD008B00E7}</author>
    <author>tc={00C90029-0046-4962-9C93-0043007400EA}</author>
    <author>tc={009100AE-00DA-40A9-B6D6-00EB00930074}</author>
    <author>tc={00560019-002F-456F-8D8E-007200AC0040}</author>
    <author>tc={00000047-0077-4216-8126-00DB00C600BA}</author>
    <author>tc={00460017-0033-45D1-82F2-000A008B00EC}</author>
    <author>tc={001D0001-00C3-48DC-8314-0015000200C6}</author>
    <author>tc={005D0034-0064-45A3-9A99-004B0074006F}</author>
    <author>tc={00730040-0098-4E87-95E1-0051000F002A}</author>
    <author>tc={0044003B-00D8-407D-999F-00C1004A0023}</author>
    <author>tc={008300D4-00B5-4014-963B-00B4005000DA}</author>
    <author>tc={00AD0029-0096-4583-9BEE-0062001F0029}</author>
    <author>tc={003600A0-002D-4D13-9E7C-00ED007A00A6}</author>
    <author>tc={00130038-0066-4039-89AC-002B00610077}</author>
    <author>tc={00CB004E-009E-4EA2-83C5-00CA00EC00B7}</author>
    <author>tc={00ED00ED-00C1-4C47-BFD2-009800B000BD}</author>
    <author>tc={007E0085-00BA-4A07-BC4D-001A00DA003C}</author>
    <author>tc={00CE0067-00AB-4117-8900-007300B1001B}</author>
    <author>tc={008E0005-00E8-4AD0-9C29-009900320098}</author>
    <author>tc={009B00CC-00BC-465F-A326-00CE009D0098}</author>
    <author>tc={00BB001C-006F-46A0-B437-00EA00E60096}</author>
    <author>tc={00D30006-0077-423B-A7C2-000F008F0020}</author>
    <author>tc={00200007-0012-4888-8FDB-000D00A000A9}</author>
    <author>tc={002800AA-00CC-4392-A582-000000D600B0}</author>
    <author>tc={0024000F-00E3-4D03-9561-00C6009400B3}</author>
    <author>tc={003E0080-0062-4A95-8108-005C001E0072}</author>
    <author>tc={005000AB-00BF-4AA0-9EF8-00B8008D0002}</author>
    <author>tc={002A0050-0009-4C77-9793-005F00AB0095}</author>
    <author>tc={006C00C4-008D-4EF9-9821-007E0016009D}</author>
    <author>tc={0085007F-009A-4C83-ABD2-0019002000AB}</author>
    <author>tc={008C0017-00BB-41F7-B365-001000370027}</author>
    <author>tc={001C0008-0004-437F-9B74-00B400760066}</author>
    <author>tc={00BE0080-0081-4C13-8E8C-00BD0086001A}</author>
    <author>tc={005B00AA-007F-4833-966D-00FF009900A2}</author>
    <author>tc={00C20095-0047-42F5-9EFA-00D800A40027}</author>
    <author>tc={0004001D-00D9-45D6-8FB6-004800340087}</author>
    <author>tc={0008002B-003A-4D1B-88D9-001100390060}</author>
    <author>tc={00640096-00FA-403D-B0FB-004E000A00E3}</author>
    <author>tc={003D0056-00D6-49B5-8E53-0040006E009E}</author>
    <author>tc={00D700E4-0007-4477-AA84-00EA009E000A}</author>
    <author>tc={00130064-0017-4830-8FAA-00EC00F50040}</author>
    <author>tc={004B00C2-00EC-49AD-B780-005500B20021}</author>
    <author>tc={00E3004D-0035-4CD8-AFEC-00DF0002005A}</author>
    <author>tc={007E0021-00A8-453E-9CC7-00C3003700D3}</author>
    <author>tc={004500E0-003F-4924-B88B-00DA000D009D}</author>
    <author>tc={007C00EA-0065-4822-95B8-00A3003600F1}</author>
    <author>tc={00D10023-00D9-4BFE-AA07-008C00C90067}</author>
    <author>tc={002C00CD-003C-408E-BED8-001B00E60010}</author>
    <author>tc={00D800B2-00DA-46E6-AF45-00F900A70049}</author>
    <author>tc={002100AE-0060-42BA-B739-007600550010}</author>
    <author>tc={002500F8-0084-4614-A486-0061003B0029}</author>
    <author>tc={00980025-0040-454F-9E4E-00730013006B}</author>
    <author>tc={000900A6-00B7-4EF9-B2C9-0005001F00E8}</author>
    <author>tc={00A700E8-00E9-467D-AFC1-003B001D000C}</author>
    <author>tc={0039005E-00C7-43CE-9D33-00CE00490024}</author>
    <author>tc={00FA00C2-0058-4D12-BE07-003200D100DA}</author>
    <author>tc={008C0079-006F-4F7F-8D62-00C800C80077}</author>
    <author>tc={00C200B0-003A-499D-A48E-005200B4008C}</author>
    <author>tc={0020008B-0059-4D46-B4C6-00FB007F0084}</author>
    <author>tc={008C0036-000D-4715-9AD4-004A00BD002A}</author>
    <author>tc={00FA00E0-0075-456E-8CD0-00FC00FF00D5}</author>
    <author>tc={00F10089-00B4-496D-B614-000300330029}</author>
    <author>tc={00070099-00CE-4EDD-9786-004300840033}</author>
    <author>tc={00C6002E-007A-4CF1-A887-004400E4008C}</author>
    <author>tc={00C900E1-00FB-44A0-BAA2-001A002A0079}</author>
    <author>tc={00CC008D-0019-4F99-A037-009000E5002E}</author>
    <author>tc={002B0082-00DE-4B9F-A857-004500D0009D}</author>
    <author>tc={00BA0079-00FA-4A40-85CF-00CC00C600C2}</author>
    <author>tc={00B30080-00D2-46F0-9B2F-0050001200B6}</author>
    <author>tc={00BD008E-0083-498F-8114-00A100940025}</author>
    <author>tc={00D600CD-00E5-4438-9EC6-0058001F0068}</author>
    <author>tc={006C0093-00E0-4647-854A-0066004C0098}</author>
    <author>tc={001F00C0-00BF-42B7-8429-003100340074}</author>
    <author>tc={00B400ED-00ED-49FE-9558-0020001800DE}</author>
    <author>tc={00A800A3-0089-4310-B310-0009003D00FF}</author>
    <author>tc={005D0088-0014-46E9-9CEE-0081000900D5}</author>
    <author>tc={00570020-0020-4979-9EA0-006000B90049}</author>
    <author>tc={002D00EB-005B-4F2E-B655-006E00400039}</author>
    <author>tc={00520051-00C0-477D-948B-001D00F40099}</author>
    <author>tc={00300011-00F7-4EE7-AE7D-006F00D300CA}</author>
    <author>tc={00CB0081-0051-4992-AE49-0031007100B1}</author>
    <author>tc={00E400ED-00ED-474B-9CC5-000200F00091}</author>
    <author>tc={009500B0-00DF-42CB-B667-008D000A00E1}</author>
    <author>tc={00C800CA-0059-4817-A0C2-0048001F00B2}</author>
    <author>tc={00DD0028-0073-464C-84CA-00F200FB00CB}</author>
    <author>tc={00F80093-008A-4B17-AAC4-009D002A0063}</author>
    <author>tc={009E0082-0080-4F37-BAC1-00F600F400E6}</author>
    <author>tc={00810009-0063-4635-9898-009C007200F9}</author>
    <author>tc={00CF00CF-008A-4476-AF7C-00D700CA00DE}</author>
    <author>tc={00F80009-0059-4B12-BE87-001200D400A8}</author>
    <author>tc={00790023-00D9-4880-9CD6-005700FF004D}</author>
    <author>tc={00000002-00EA-4822-8BD1-00E100BF004C}</author>
    <author>tc={000C00FA-009F-4D64-B13B-00D000D900B5}</author>
    <author>tc={00B4007D-00EF-4466-8351-00E6000D0073}</author>
    <author>tc={00FA00E8-005B-42AE-8E11-003800D500EF}</author>
    <author>tc={0069003C-007E-4BB4-BE1F-007B00CA001A}</author>
    <author>tc={002000C7-008F-45AC-8062-0094000D0057}</author>
    <author>tc={008C00B6-0023-429D-8CDE-00A500AD009C}</author>
    <author>tc={006500A1-00E3-4D4A-8F8A-00FB00EF00F8}</author>
    <author>tc={00F200CB-00DE-419A-BDFA-00A1001C00AD}</author>
    <author>tc={008B00B7-0075-41EF-AAC2-00AD006000EB}</author>
    <author>tc={0078004B-0044-4880-8A32-008D005D0022}</author>
    <author>tc={00D700E2-00BF-462A-B86E-001E00460033}</author>
    <author>tc={004D0068-0005-4A62-9FAC-0039008400DC}</author>
    <author>tc={00AD00DF-009C-438B-AEAB-00E400160065}</author>
    <author>tc={00E300F1-00B8-4AB0-A89F-006D006C00F9}</author>
    <author>tc={00AB0000-0043-47CF-9482-0061000F00FF}</author>
    <author>tc={00A40076-008A-453F-A67C-0021003A00C7}</author>
    <author>tc={00F000D8-00D7-45F7-A60B-00F8005B00A0}</author>
    <author>tc={00FD00D7-005A-4FFE-8657-006900450043}</author>
    <author>tc={004300E3-0026-457C-99DD-002600380069}</author>
    <author>tc={002F0043-00E3-4A8F-A20D-006D00050060}</author>
    <author>tc={00560025-0032-4312-9635-005A003B003E}</author>
    <author>tc={00520073-0021-4EE8-A493-004A008E0078}</author>
    <author>tc={00200019-006E-46BF-86D1-008A0099005A}</author>
    <author>tc={00A80031-0003-4A6A-BC75-00BF00860073}</author>
    <author>tc={003500A7-0003-4CBD-8DAF-00DE008B003E}</author>
    <author>tc={006C00CC-001E-4912-914F-00AB00F10092}</author>
    <author>tc={00380097-005C-46C5-8A2A-0042005700B7}</author>
    <author>tc={009800F5-006B-4759-A7F3-003A005600E2}</author>
    <author>tc={006800E9-0090-48D6-B88F-00E900D300F6}</author>
    <author>tc={006A0000-00AF-45B3-A30E-00E300940081}</author>
    <author>tc={001D009C-0016-474E-AF2A-0041001300A8}</author>
    <author>tc={007C0009-0036-4920-9AA0-009400930007}</author>
    <author>tc={00810003-0078-429E-A9AD-00E100420006}</author>
    <author>tc={009E00C0-00C2-4DA8-BC40-00CD003D00CF}</author>
    <author>tc={00BA00D4-003B-4A39-B825-005200A90095}</author>
    <author>tc={006D00ED-004E-4B67-AA39-004E00B700CF}</author>
    <author>tc={001600B0-003C-4147-96BB-003900CE0090}</author>
    <author>tc={00D500C1-00FF-4B40-8099-003E007D007A}</author>
    <author>tc={00C900A2-008D-4338-B48E-00A000EA00CD}</author>
    <author>tc={009100B8-00A8-4517-88C1-00F800DB005B}</author>
    <author>tc={009E003B-0075-4AF6-91EF-00B400F70025}</author>
    <author>tc={006000F3-001D-4892-B3BD-0080007C0088}</author>
    <author>tc={00CE00BA-00D7-4BA9-82D8-001E00010011}</author>
    <author>tc={0025003E-00FA-4641-A0CB-000B005B001B}</author>
    <author>tc={00FC001E-00E7-43B3-817B-007A00EB0098}</author>
    <author>tc={006B0062-006F-42E3-95F6-0034006E00CE}</author>
    <author>tc={000700DE-0035-4800-8FA9-004100E300EB}</author>
    <author>tc={00BA0065-0050-4FA9-8590-0047007200C8}</author>
    <author>tc={002800C9-009E-455A-815C-00E300830051}</author>
    <author>tc={0057005B-004F-4E6C-8719-00EC00FD000C}</author>
    <author>tc={009A0039-00B3-4BD2-8475-00D5009D0032}</author>
    <author>tc={00230089-00E8-41D1-80A4-008300810026}</author>
    <author>tc={001700EF-00E6-460B-A131-001D006D006C}</author>
    <author>tc={005C00A7-0063-472A-B2BE-000700DB00E3}</author>
    <author>tc={0056006C-00C8-4A30-91A6-008E007C0000}</author>
    <author>tc={0044003D-00AE-4DD8-9779-002500F00049}</author>
    <author>tc={00A8005C-001B-47A8-859C-0074004500D5}</author>
    <author>tc={000D00F4-0054-47F1-9576-0016004300D7}</author>
    <author>tc={00CE0015-0071-4AF9-A72B-003300FF00AF}</author>
    <author>tc={003D0008-002B-43A5-84E6-00CE008A00B7}</author>
    <author>tc={004000C5-0023-4569-8AF2-000500820016}</author>
    <author>tc={00DE0065-00E4-402F-A26F-00F000DB0066}</author>
    <author>tc={00C100AA-00E4-420A-ADE7-00CF009800E3}</author>
    <author>tc={00BA0051-0028-4DA4-B4EF-00200079006E}</author>
    <author>tc={00E10055-0048-457A-995F-0083005700AB}</author>
    <author>tc={000C0031-009E-4129-B17F-003900450023}</author>
    <author>tc={00530001-0092-49E5-81E1-00E800000036}</author>
    <author>tc={00F50069-00B9-434A-BE17-00670022000B}</author>
    <author>tc={0046001D-0078-4E36-B69F-000E007D00DD}</author>
    <author>tc={002A00F1-003C-4F86-BC3E-00D000270064}</author>
    <author>tc={0055009C-00D0-4E78-AB28-00F7009C00E0}</author>
    <author>tc={00ED0043-002D-4510-9B35-001700550091}</author>
    <author>tc={002E0026-0032-4FCA-9321-0015005200AA}</author>
    <author>tc={00130009-00B8-4132-800B-00C700F60059}</author>
    <author>tc={00750058-00A8-4BA3-AE5D-00C9000C007B}</author>
    <author>tc={000D0001-00F7-48F3-96B9-00AD001300CC}</author>
    <author>tc={00610022-00D2-4BD0-B5AB-003600000054}</author>
    <author>tc={00110025-0089-4067-94C0-0045003A0027}</author>
    <author>tc={00C500D3-0017-446C-86D1-00F1003A00DB}</author>
    <author>tc={00A80053-00AD-4353-B5AF-00A4009B000D}</author>
    <author>tc={008200DE-0097-4A5B-A76C-0075008900AD}</author>
    <author>tc={00880049-00E0-41AD-881F-00BA002400D1}</author>
    <author>tc={005F004C-0000-4551-AD2F-002D003A001A}</author>
    <author>tc={004C0097-00F2-419E-B2E9-009F00F1009B}</author>
    <author>tc={008C003D-00DB-4A62-8DE8-004A00BD009A}</author>
    <author>tc={00CA00E2-00E1-472E-882C-0094002E0031}</author>
    <author>tc={00EE00BC-0050-4573-BCB2-00B9008100D2}</author>
    <author>tc={00FA0074-001C-462E-8A80-00C40086005C}</author>
    <author>tc={004A0030-0074-4D19-8A79-00730022002F}</author>
    <author>tc={0077009A-00AF-4DA5-810E-00CD00C400A2}</author>
    <author>tc={00FF0091-00A4-49A3-B50F-00E800530030}</author>
    <author>tc={00A10052-0073-4672-A000-00FF0055002A}</author>
    <author>tc={00DB00F9-00F4-4D39-BE18-00C400C50095}</author>
    <author>tc={00A600D5-0046-4D76-B3E4-00AC00C600B8}</author>
    <author>tc={00450044-0037-4EAF-902F-00E5003C0031}</author>
    <author>tc={00B50012-00EC-4FFC-B448-00F3000800FD}</author>
    <author>tc={009E00CF-00E8-4E04-A80F-001300BE00B3}</author>
    <author>tc={00260094-0019-46F5-BAF8-00DC001900A6}</author>
    <author>tc={00AE0049-000D-4FB1-BE64-00C900790055}</author>
    <author>tc={00DC00C7-00F6-4829-A296-00E4003D0016}</author>
    <author>tc={00690057-00D5-4DC3-8ECE-000500DA00B4}</author>
    <author>tc={00A10009-0005-444C-B460-0071003300EE}</author>
    <author>tc={00F600DE-00EF-49E0-9439-00A600D2007F}</author>
    <author>tc={006D0032-00D0-49B9-ACA1-000800C2002C}</author>
    <author>tc={00FB00D6-007E-410D-B150-0026003800AA}</author>
    <author>tc={00CC009F-00E8-424D-98C7-00DF004700B1}</author>
    <author>tc={00610091-00DA-4535-8A83-00FC004500BB}</author>
    <author>tc={001400C3-00EA-4B69-B54B-00B70099009C}</author>
    <author>tc={0019002A-0058-4767-8E0C-008100E90022}</author>
    <author>tc={00AD00B8-00B6-49F2-8DD4-00170009009F}</author>
    <author>tc={002B0092-00D9-4B8E-A4CB-004800B400FC}</author>
    <author>tc={005600F0-0043-4A34-8985-0080004A0072}</author>
    <author>tc={006900AD-00AF-46C9-85EB-00850071002D}</author>
    <author>tc={00AB00EB-0070-4E0C-811F-000A000D00AA}</author>
    <author>tc={00010098-00A1-4257-8719-003B005D00D3}</author>
    <author>tc={00770058-000E-4B7B-9003-005500C400B9}</author>
    <author>tc={00EB007C-003A-4D79-8D43-00A800A000C2}</author>
    <author>tc={006D000E-00B7-4840-B41E-00C700FC0084}</author>
    <author>tc={00FC005B-00AF-4143-B913-000100930029}</author>
    <author>tc={00810065-00FF-47BF-990C-00A700B10073}</author>
    <author>tc={00CC0003-004E-4C48-940E-00D2000D009F}</author>
    <author>tc={00AB00F8-0093-4982-BF26-008500CB004B}</author>
    <author>tc={001C0066-00F9-42A8-B776-009E00F90027}</author>
    <author>tc={00570092-00C6-450C-AEEB-00C300BD007D}</author>
    <author>tc={00D100BF-00DA-44AA-8C31-00E200170091}</author>
    <author>tc={00900065-0056-4F12-ACF2-006B00A200AE}</author>
    <author>tc={00800076-00E7-4FEF-90E5-005500280013}</author>
    <author>tc={0006007A-0054-4A32-8D68-0094005800FE}</author>
    <author>tc={0006000A-001A-4D57-B590-008200B600B1}</author>
    <author>tc={00DE005F-0026-49CB-93EF-00C0007500BC}</author>
    <author>tc={009A00BE-0074-429C-8FF6-00FE00B4004E}</author>
    <author>tc={00580005-00BE-41A6-BA60-0043005200CD}</author>
    <author>tc={005E00D1-006A-44A1-B3F2-006000870074}</author>
    <author>tc={008C0012-001E-43A2-8436-009000D70085}</author>
    <author>tc={00060089-008C-44B8-87B9-002D009200DF}</author>
    <author>tc={00C80077-0002-48FB-A461-004400870040}</author>
    <author>tc={00EC0053-00CD-4478-A4C8-00C800BA0054}</author>
    <author>tc={00FD0054-0089-451E-8BE9-00B800B30055}</author>
    <author>tc={004E00DA-0031-450D-8CCC-00A80081001B}</author>
    <author>tc={0074007C-00A1-4E20-9A1A-002A001E00B8}</author>
    <author>tc={006600C1-00C2-4C11-A12E-006F0044005C}</author>
    <author>tc={001E0091-00B1-4A02-9223-005D00790076}</author>
    <author>tc={0022008E-00CB-496A-9A73-00F100390033}</author>
    <author>tc={00B6007E-0052-4A5A-BE43-00D600B900E9}</author>
    <author>tc={0026000E-004C-45B0-8569-008B00ED0096}</author>
    <author>tc={004F00E5-004B-491C-B43E-00BA006B00C5}</author>
    <author>tc={00D000E8-0013-433A-BC14-009500E800D7}</author>
    <author>tc={004200B4-0069-4E52-9D48-009200CC0070}</author>
    <author>tc={003A0038-00AC-4832-BFEB-004F000000FA}</author>
    <author>tc={00370086-001C-45EC-82E7-00E500890098}</author>
    <author>tc={000800AA-0011-4597-933C-00BC009A00E9}</author>
    <author>tc={009F0072-00EC-46A5-B995-0038003C00DD}</author>
    <author>tc={008B004D-0048-4D97-A418-00DF00E00022}</author>
    <author>tc={00B300F3-003C-4D80-AD07-0061008D0008}</author>
    <author>tc={00020016-006C-4E18-9239-001F00D000F3}</author>
    <author>tc={00060059-00AD-496D-82AA-007500C100ED}</author>
    <author>tc={00440059-002F-465B-8E7B-00A9003F0036}</author>
    <author>tc={00040069-00B7-4726-86F1-000D001500CA}</author>
    <author>tc={007B0037-00A5-4D8E-9F7C-003300A100F3}</author>
    <author>tc={009100DA-00F3-4A5A-96B3-009A00AD0067}</author>
    <author>tc={007D00D2-000D-4EB3-B8CA-00B300840032}</author>
    <author>tc={008D00F3-005B-4626-8473-0023008000EA}</author>
    <author>tc={00D600F1-0013-43B4-8C00-004100A700C0}</author>
    <author>tc={009C00A0-006D-4794-92FC-007A003900ED}</author>
    <author>tc={00FD002E-00F2-4A3D-946D-00FF000100FA}</author>
    <author>tc={00760024-0062-4782-B8F7-0071006F0099}</author>
    <author>tc={009D004D-0017-47B0-91D7-000100430032}</author>
    <author>tc={002F0081-0050-4135-BFC4-00B000C70050}</author>
    <author>tc={000C008C-00D8-4A73-A4D1-00AA00800051}</author>
    <author>tc={00910040-007E-495F-99CC-005A00FD0047}</author>
    <author>tc={00A8000E-0029-4858-BD8D-00DC004100C1}</author>
    <author>tc={00600055-000F-450E-8FD4-008D00BE00F0}</author>
    <author>tc={001F000F-007B-4AD8-B8BA-00EF00FF008F}</author>
    <author>tc={00A8006A-0029-44E7-B0A4-00E900690079}</author>
    <author>tc={005F006B-0028-436F-A6B9-001A0046006A}</author>
    <author>tc={00970055-00DA-4D07-8C6F-008500F800E7}</author>
    <author>tc={003900D1-00A8-4FC0-B2A6-0099004400D9}</author>
    <author>tc={004E00A1-007B-4EE4-9DF3-001100BA0011}</author>
    <author>tc={00CA0090-007C-4FE3-967F-001100BB00C1}</author>
    <author>tc={00C80013-0015-45EF-AE6E-00C000150074}</author>
    <author>tc={00660053-004B-4355-8B6E-007A00AC005A}</author>
    <author>tc={00A10038-0000-4CE0-A562-005F00640005}</author>
    <author>tc={00390069-0062-41C5-A67A-00D2004900BB}</author>
    <author>tc={0098002E-00C8-463E-9712-00B500290077}</author>
    <author>tc={00F90030-0005-4CF3-9C7C-00B200A80075}</author>
    <author>tc={004A00EB-001A-468F-8920-00E2008F006A}</author>
    <author>tc={00CB001F-006C-4E64-A701-00B300BB0041}</author>
    <author>tc={004E0012-00D3-4EC5-A621-00620056002A}</author>
    <author>tc={002000CB-009D-424B-AF93-006C003200C4}</author>
    <author>tc={00960062-0052-471F-9E88-00E900BD0063}</author>
    <author>tc={00550052-002B-45E0-B7F3-00FC0017007B}</author>
    <author>tc={007400C0-004F-4B0A-82B0-001F000400D3}</author>
    <author>tc={002000B9-00A9-4EBD-8C6C-00BE00A200DF}</author>
    <author>tc={006F001D-00AB-40F4-A7DE-004900A20067}</author>
    <author>tc={001800F7-007A-4D44-AAF9-0028001900C2}</author>
    <author>tc={004500FD-009F-4966-90A5-00DF0016007F}</author>
    <author>tc={00D50071-006F-4D13-A080-00520068000E}</author>
    <author>tc={009300E5-006F-4E14-BFB1-0078009A0088}</author>
    <author>tc={00A40031-0019-4363-9516-001C00C40086}</author>
    <author>tc={005F0004-00C2-4D51-A2AA-00A300E400D4}</author>
    <author>tc={00800015-0000-40FA-80A4-001B008A006D}</author>
    <author>tc={005A0032-005D-4530-B6D1-0059006E0081}</author>
    <author>tc={00FE0069-003A-4235-8B57-0080000C0010}</author>
    <author>tc={009F0062-00FC-47FB-A5B7-00BF00FF00F8}</author>
    <author>tc={00F9005F-0090-468E-BAFA-003F0097000C}</author>
    <author>tc={00DE0020-0066-40CD-A552-00AB00B4001C}</author>
    <author>tc={00D300A5-0073-4BDA-B60A-000A00A00072}</author>
    <author>tc={006D000D-00ED-4C60-AE0B-008B00640073}</author>
    <author>tc={00F9000D-001C-41DD-9139-00BD004C0085}</author>
    <author>tc={006D0043-00DD-4DFA-974D-003800870095}</author>
    <author>tc={002000C4-001E-40DE-B36C-00DB0000005C}</author>
    <author>tc={0090007C-00F5-471E-A72E-00D500B800D1}</author>
    <author>tc={0040000F-00E9-43BB-8563-00DB00CE0042}</author>
    <author>tc={00BA000C-0061-40E9-8170-005400CD0035}</author>
    <author>tc={006B00C8-00D5-4DD6-9810-005900E10019}</author>
    <author>tc={00BE00E8-00D2-4989-A518-00C200A000EC}</author>
    <author>tc={00E900D1-0076-484A-8427-008E00780089}</author>
    <author>tc={0042005E-000C-418F-AF7D-003B0019002A}</author>
    <author>tc={00B70043-00DD-4B9D-8219-00D1003C009F}</author>
    <author>tc={00CE00FF-00B7-4971-8904-00EF009C00BE}</author>
    <author>tc={00E600B6-00E9-40F9-ADEC-002500DB00B8}</author>
    <author>tc={003D0007-00B5-467F-8D27-007200A200B3}</author>
    <author>tc={00660090-00D0-41AE-917C-00D100F60051}</author>
    <author>tc={0028008B-00B2-4C9F-A475-00FC00B500AB}</author>
    <author>tc={001F0030-0074-4F40-A18F-00CF0016006D}</author>
    <author>tc={002300E5-00BF-400D-B7E7-008F00990086}</author>
    <author>tc={00D6006A-009A-4C85-9305-009300D000AE}</author>
    <author>tc={00B700A5-0029-4E0B-99FF-0099003B0091}</author>
    <author>tc={007D00A6-00E7-4353-9574-005C00A100DF}</author>
    <author>tc={009B00D2-0051-4FED-9CF5-00F200E10000}</author>
    <author>tc={0090007D-0032-45FF-A915-00C800650021}</author>
    <author>tc={007300E6-0043-4D73-A686-009D008C0015}</author>
    <author>tc={004B00AE-00D4-4729-9290-000200D80025}</author>
    <author>tc={001600C9-006F-4BA9-BC35-00F200760039}</author>
    <author>tc={00EA0031-0071-4CC5-B516-008B0082004B}</author>
    <author>tc={004200BE-00AB-4908-BD5F-00FD0034004A}</author>
    <author>tc={00A600E1-0044-4F20-86F5-007B00B00021}</author>
    <author>tc={007B000E-0051-4630-978A-006C007000DD}</author>
    <author>tc={00550083-006B-4F0B-8CD8-003A009900D3}</author>
    <author>tc={004C00EA-0087-4F2B-A872-00C80080009F}</author>
    <author>tc={008700FD-00F8-4AA9-ACE1-001700650037}</author>
    <author>tc={008D0014-0080-48BA-ABD2-007200690068}</author>
    <author>tc={00590079-00A9-41B9-91B3-0026004E0019}</author>
    <author>tc={000000A0-00EB-4FC9-B9FA-000100420029}</author>
    <author>tc={00180080-0055-4FAF-8D9F-005800B70050}</author>
    <author>tc={008C0007-00C4-4172-A62D-00B000F200BF}</author>
    <author>tc={00FF0025-002A-41D6-81B0-00B0002D0012}</author>
    <author>tc={00610035-00F3-4311-931D-00530026006C}</author>
    <author>tc={00A20072-00DB-4EE3-A672-005A008D00AB}</author>
    <author>tc={00FA00CC-0022-42E7-B868-001B002300CD}</author>
    <author>tc={00120024-00EB-47A6-B557-00C6007C004F}</author>
    <author>tc={00160083-007D-476B-9FBF-004700770011}</author>
    <author>tc={0086008F-00E3-49B8-8EC6-007000DD000A}</author>
    <author>tc={001D00E7-0092-4FCD-A727-00C600AB0006}</author>
    <author>tc={00A900C7-0067-4E98-9C4D-004200AD000E}</author>
    <author>tc={00C3007F-00DA-4997-9E25-007A0049005C}</author>
    <author>tc={00D50016-0012-4516-AC57-00A8000300AA}</author>
    <author>tc={008600D6-000A-464A-97DC-006100BC0043}</author>
    <author>tc={00060079-00D7-49AA-A5CF-005A005C00F5}</author>
    <author>tc={0077007B-006E-4DCD-867F-00EF00F30020}</author>
    <author>tc={004A00C9-0012-4DD9-B190-00B0005B0057}</author>
    <author>tc={004700D4-00DE-48F0-9A98-0088006B00DC}</author>
    <author>tc={0079005C-00EA-4E36-84E3-00D400230071}</author>
    <author>tc={00BD0077-0055-4DC7-9500-007E00BD00A7}</author>
    <author>tc={00C90062-007E-49A9-952B-000500D100B1}</author>
    <author>tc={003000B6-00FD-4ABF-9A3D-008100510071}</author>
    <author>tc={001C00CF-0014-4C75-9556-00B7008B0020}</author>
    <author>tc={00540056-0085-4EA3-A420-000E004E00D1}</author>
    <author>tc={00680052-0040-4348-9AAF-0089004B0063}</author>
    <author>tc={00EF005D-008E-4D1D-B938-00BF000900CB}</author>
    <author>tc={00F9005C-0011-4696-99E1-004700840039}</author>
    <author>tc={00F1000C-006D-4F26-8381-001B00E6005C}</author>
    <author>tc={00360083-008E-425A-A288-003100CB0076}</author>
    <author>tc={00220031-008A-43E9-91BB-00B6000B00F9}</author>
    <author>tc={00E6009D-0090-408A-9D50-00340079000E}</author>
    <author>tc={009B008D-0096-4525-A2EA-008A00B80076}</author>
    <author>tc={004700F2-00B2-404D-95BE-002F00BF0062}</author>
    <author>tc={004000C8-0062-4D32-903D-003100A800BD}</author>
    <author>tc={0003004B-0081-478D-ABDD-00E400FC00DB}</author>
  </authors>
  <commentList>
    <comment ref="Y3" authorId="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2000,00-02.11.2024
</t>
        </r>
      </text>
    </comment>
    <comment ref="AN3" authorId="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2600-31/05/2025
</t>
        </r>
      </text>
    </comment>
    <comment ref="AP3" authorId="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2600-02.06.2025
3600-30.06.2025
</t>
        </r>
      </text>
    </comment>
    <comment ref="AT3" authorId="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4700-07.08.25
4500-25.08.25
</t>
        </r>
      </text>
    </comment>
    <comment ref="BB3" authorId="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100-08.12.2025
</t>
        </r>
      </text>
    </comment>
    <comment ref="R4" authorId="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поставила 0,00 т.к. это сбой было 09,61
</t>
        </r>
      </text>
    </comment>
    <comment ref="R5" authorId="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поставила 0,00 т.к. это сбой было 07,81
</t>
        </r>
      </text>
    </comment>
    <comment ref="Y6" authorId="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300,00-05.11.2024
</t>
        </r>
      </text>
    </comment>
    <comment ref="E7" authorId="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Оплата:11956,33 -31.12; 14656,45-26.01.24
</t>
        </r>
      </text>
    </comment>
    <comment ref="I7" authorId="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 25.03.24 6879,05
</t>
        </r>
      </text>
    </comment>
    <comment ref="W7" authorId="1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6656,17-25.10.2024
</t>
        </r>
      </text>
    </comment>
    <comment ref="AH7" authorId="1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11381-25.02.2025
</t>
        </r>
      </text>
    </comment>
    <comment ref="AJ7" authorId="1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8136-25.03.2025
</t>
        </r>
      </text>
    </comment>
    <comment ref="AV7" authorId="1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5618-25.09.2025
</t>
        </r>
      </text>
    </comment>
    <comment ref="AX7" authorId="1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27.10.2025
</t>
        </r>
      </text>
    </comment>
    <comment ref="BI7" authorId="1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14568-26.01.2026
</t>
        </r>
      </text>
    </comment>
    <comment ref="AR8" authorId="1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5000-14.07.2025
</t>
        </r>
      </text>
    </comment>
    <comment ref="BB8" authorId="1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05.12.2025
</t>
        </r>
      </text>
    </comment>
    <comment ref="E9" authorId="1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 4500-декабрь 23;
</t>
        </r>
      </text>
    </comment>
    <comment ref="G9" authorId="1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8400-13.02.24
</t>
        </r>
      </text>
    </comment>
    <comment ref="I9" authorId="2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6100-04.03.2024
5500-18.03.2024
</t>
        </r>
      </text>
    </comment>
    <comment ref="M9" authorId="2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3000-17.05.2024
</t>
        </r>
      </text>
    </comment>
    <comment ref="Y9" authorId="2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3400,00-07.11.2024
</t>
        </r>
      </text>
    </comment>
    <comment ref="AA9" authorId="2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3000 -06.12.2024
3000 -16.12.2024
</t>
        </r>
      </text>
    </comment>
    <comment ref="AH9" authorId="2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6900-18.02.2025
7300-27.02.2025
</t>
        </r>
      </text>
    </comment>
    <comment ref="AL9" authorId="2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6200-16.04.2025
</t>
        </r>
      </text>
    </comment>
    <comment ref="AP9" authorId="2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1300-10.06.2025
</t>
        </r>
      </text>
    </comment>
    <comment ref="AX9" authorId="2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1253-17.10.2025
</t>
        </r>
      </text>
    </comment>
    <comment ref="AZ9" authorId="2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3544-17/11/2025
</t>
        </r>
      </text>
    </comment>
    <comment ref="BB9" authorId="2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5254-08.12.2025
</t>
        </r>
      </text>
    </comment>
    <comment ref="BI9" authorId="3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8714-15.01.2025
</t>
        </r>
      </text>
    </comment>
    <comment ref="BK9" authorId="3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12020-18/02/2026
</t>
        </r>
      </text>
    </comment>
    <comment ref="E10" authorId="3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Оплата: 4818,02 декабрь 2023; 5687,4-27.01.24
</t>
        </r>
      </text>
    </comment>
    <comment ref="I10" authorId="3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4800 29.03.24 к 5500
</t>
        </r>
      </text>
    </comment>
    <comment ref="M10" authorId="3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4700 оплата за апрель 03.05.2024
</t>
        </r>
      </text>
    </comment>
    <comment ref="O10" authorId="3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4700 за май 03.06.24
</t>
        </r>
      </text>
    </comment>
    <comment ref="Q10" authorId="3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4400-02.07.2024;
5517,00-30.07.2024
</t>
        </r>
      </text>
    </comment>
    <comment ref="U10" authorId="3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4826-02.09.2024;
4500-02.09.2024
</t>
        </r>
      </text>
    </comment>
    <comment ref="Y10" authorId="3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4846,35-01.11.2024
</t>
        </r>
      </text>
    </comment>
    <comment ref="AA10" authorId="3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5300-03.12.2024
5700-30.12.2024
</t>
        </r>
      </text>
    </comment>
    <comment ref="AH10" authorId="4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5067,5-03.02.25
</t>
        </r>
      </text>
    </comment>
    <comment ref="AJ10" authorId="4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4976,50-03.03.2025
5400-31.03.2025
</t>
        </r>
      </text>
    </comment>
    <comment ref="AP10" authorId="4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4508,38-02.06.2025
4318,65-30.06.2025
</t>
        </r>
      </text>
    </comment>
    <comment ref="AT10" authorId="4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5530-04.08.25
</t>
        </r>
      </text>
    </comment>
    <comment ref="AV10" authorId="4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4631,90-04.09.2025
</t>
        </r>
      </text>
    </comment>
    <comment ref="AX10" authorId="4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5500-03.10.2025
7280-27.10.2025
</t>
        </r>
      </text>
    </comment>
    <comment ref="AZ10" authorId="4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5806,00-05.11.2025
</t>
        </r>
      </text>
    </comment>
    <comment ref="BI10" authorId="4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1200,24-22.01.2026
4508,38-22.01.2026
</t>
        </r>
      </text>
    </comment>
    <comment ref="BK10" authorId="4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1097,93-02.02.2026
6000-02.02.2026
</t>
        </r>
      </text>
    </comment>
    <comment ref="I12" authorId="4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 произведена 21.03.2024
</t>
        </r>
      </text>
    </comment>
    <comment ref="W12" authorId="5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272,76-22.10.2024
</t>
        </r>
      </text>
    </comment>
    <comment ref="BB12" authorId="5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483,78-19.12.2025
</t>
        </r>
      </text>
    </comment>
    <comment ref="E13" authorId="5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 долг -01.02.24
</t>
        </r>
      </text>
    </comment>
    <comment ref="I13" authorId="5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900р оплата 20.03.24
</t>
        </r>
      </text>
    </comment>
    <comment ref="AR13" authorId="5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1000-11,07,2025
</t>
        </r>
      </text>
    </comment>
    <comment ref="BB13" authorId="5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1500-10.12.2025
</t>
        </r>
      </text>
    </comment>
    <comment ref="E14" authorId="5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Оплата: 4900 декабрь 23; 7200-26.01.2024; 
</t>
        </r>
      </text>
    </comment>
    <comment ref="I14" authorId="5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4100 оплата 28.03.2024
</t>
        </r>
      </text>
    </comment>
    <comment ref="O14" authorId="5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2300-12.06.24
</t>
        </r>
      </text>
    </comment>
    <comment ref="W14" authorId="5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 оплата 02.10.2024
</t>
        </r>
      </text>
    </comment>
    <comment ref="Y14" authorId="6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3450,00-12.11.2024
</t>
        </r>
      </text>
    </comment>
    <comment ref="AA14" authorId="6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4700-12.12.24
</t>
        </r>
      </text>
    </comment>
    <comment ref="AH14" authorId="6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4900-11.02.2025
</t>
        </r>
      </text>
    </comment>
    <comment ref="AJ14" authorId="6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4000-11.03.2025
</t>
        </r>
      </text>
    </comment>
    <comment ref="AL14" authorId="6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1000-12.04.2025
</t>
        </r>
      </text>
    </comment>
    <comment ref="AN14" authorId="6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1200-12.05.2021
</t>
        </r>
      </text>
    </comment>
    <comment ref="AP14" authorId="6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1400-10.06.2025
</t>
        </r>
      </text>
    </comment>
    <comment ref="AR14" authorId="6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500-11,07,2025
850-29,07.25
</t>
        </r>
      </text>
    </comment>
    <comment ref="AV14" authorId="6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1100-11.09.2025
</t>
        </r>
      </text>
    </comment>
    <comment ref="AX14" authorId="6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2110-11.10.2025
</t>
        </r>
      </text>
    </comment>
    <comment ref="AZ14" authorId="7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2900-11.11.2025
</t>
        </r>
      </text>
    </comment>
    <comment ref="BB14" authorId="7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2400-16.12.2025
</t>
        </r>
      </text>
    </comment>
    <comment ref="BI14" authorId="7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2400-12.01.2026
</t>
        </r>
      </text>
    </comment>
    <comment ref="BK14" authorId="7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1600-11.02.26
</t>
        </r>
      </text>
    </comment>
    <comment ref="O16" authorId="7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2117,46 оплата 07.06.24
1031,85 оплата 29.06.24
</t>
        </r>
      </text>
    </comment>
    <comment ref="W16" authorId="7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0,30-02.10.2024;
458,53-03.10.2024
</t>
        </r>
      </text>
    </comment>
    <comment ref="Y16" authorId="7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1324,15-03.11.2024
</t>
        </r>
      </text>
    </comment>
    <comment ref="AX16" authorId="7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1255-05.10.25
</t>
        </r>
      </text>
    </comment>
    <comment ref="B17" authorId="7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нет счётчика
</t>
        </r>
      </text>
    </comment>
    <comment ref="BG17" authorId="7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Нет счётчика
</t>
        </r>
      </text>
    </comment>
    <comment ref="CJ17" authorId="8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Нет счётчика
</t>
        </r>
      </text>
    </comment>
    <comment ref="W18" authorId="8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324,28-04.10.2024
</t>
        </r>
      </text>
    </comment>
    <comment ref="AV18" authorId="8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528,09-16.09.25
</t>
        </r>
      </text>
    </comment>
    <comment ref="BB18" authorId="8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346,85-08.12.2025
</t>
        </r>
      </text>
    </comment>
    <comment ref="E22" authorId="8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Оплата: 3000-декабрь 2023; 3348-27.01.24
</t>
        </r>
      </text>
    </comment>
    <comment ref="M22" authorId="8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 за апрель 01.05.22
</t>
        </r>
      </text>
    </comment>
    <comment ref="O22" authorId="8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 за май 2636,86 06.06.24
</t>
        </r>
      </text>
    </comment>
    <comment ref="Q22" authorId="8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 в Мосэнерго за июнь 09.07.2024
</t>
        </r>
      </text>
    </comment>
    <comment ref="W22" authorId="8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4655 оплата  04.10.2024
</t>
        </r>
      </text>
    </comment>
    <comment ref="Y22" authorId="8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 07.11
</t>
        </r>
      </text>
    </comment>
    <comment ref="AJ22" authorId="9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я закрыла вопрос по задолженности
</t>
        </r>
      </text>
    </comment>
    <comment ref="W23" authorId="9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600,00-03.10.2024
</t>
        </r>
      </text>
    </comment>
    <comment ref="AH23" authorId="9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500-20.02.2025
</t>
        </r>
      </text>
    </comment>
    <comment ref="AV23" authorId="9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03.09.2025
1000-25.09.2025
</t>
        </r>
      </text>
    </comment>
    <comment ref="BB23" authorId="9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500-05.12.2025
500-27.12.2025
</t>
        </r>
      </text>
    </comment>
    <comment ref="Q24" authorId="9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2500-14.07.2024;
2500-25.07.2024
</t>
        </r>
      </text>
    </comment>
    <comment ref="AL24" authorId="9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500-18.04.2025
</t>
        </r>
      </text>
    </comment>
    <comment ref="AT24" authorId="9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
2500-25.08.2025
</t>
        </r>
      </text>
    </comment>
    <comment ref="AV24" authorId="9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1000-04.09.25
</t>
        </r>
      </text>
    </comment>
    <comment ref="AH26" authorId="9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100,00-03.02.25
</t>
        </r>
      </text>
    </comment>
    <comment ref="BI26" authorId="10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1097,93-22.01.2026
</t>
        </r>
      </text>
    </comment>
    <comment ref="BB27" authorId="10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05,33-10.12.2025
</t>
        </r>
      </text>
    </comment>
    <comment ref="Y29" authorId="10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844,14-05.11.2024
</t>
        </r>
      </text>
    </comment>
    <comment ref="G30" authorId="10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14060-12.02 (10.02)в отчете банка
</t>
        </r>
      </text>
    </comment>
    <comment ref="S30" authorId="10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
</t>
        </r>
      </text>
    </comment>
    <comment ref="U30" authorId="10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9392-02/09/2024
</t>
        </r>
      </text>
    </comment>
    <comment ref="AA30" authorId="10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6635-06.12.2024
</t>
        </r>
      </text>
    </comment>
    <comment ref="AV30" authorId="10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3260-04.09.25
</t>
        </r>
      </text>
    </comment>
    <comment ref="AX30" authorId="10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17000-25.10.2025
</t>
        </r>
      </text>
    </comment>
    <comment ref="AZ30" authorId="10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11600-20.11.2025
</t>
        </r>
      </text>
    </comment>
    <comment ref="BB30" authorId="11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11273-05.12.2025
</t>
        </r>
      </text>
    </comment>
    <comment ref="AR32" authorId="11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42000-оплата задолженности за 23/24,24/25 и 9000 задолженность по эло-ву  24.07.2025
</t>
        </r>
      </text>
    </comment>
    <comment ref="E33" authorId="11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 37600-29.12
</t>
        </r>
      </text>
    </comment>
    <comment ref="M33" authorId="11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17459-12.05.2024
</t>
        </r>
      </text>
    </comment>
    <comment ref="W33" authorId="11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11310,00-08.10.2024
33303,00-28.10.2024
</t>
        </r>
      </text>
    </comment>
    <comment ref="AA33" authorId="11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100000,00-ОПЛАТА 09.12.2024
</t>
        </r>
      </text>
    </comment>
    <comment ref="AF33" authorId="11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50000-оплата 16.01.2024
22000-оплата 17.01.2024-перенесены в оплату членских взносов.
50000-оплата 28.01.2024
</t>
        </r>
      </text>
    </comment>
    <comment ref="AJ33" authorId="11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50000-17.03.2025
</t>
        </r>
      </text>
    </comment>
    <comment ref="AL33" authorId="11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50000-02.04.2025
</t>
        </r>
      </text>
    </comment>
    <comment ref="AT33" authorId="11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50000-05.08.2025
</t>
        </r>
      </text>
    </comment>
    <comment ref="AZ33" authorId="12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50000-10.11.2025
</t>
        </r>
      </text>
    </comment>
    <comment ref="E34" authorId="12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Оплата: 11239 декабрь 2023;11801- 25.01.2024
</t>
        </r>
      </text>
    </comment>
    <comment ref="I34" authorId="12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13700 оплата 26.03.24
</t>
        </r>
      </text>
    </comment>
    <comment ref="Y34" authorId="12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7753,00-03.11.2024
</t>
        </r>
      </text>
    </comment>
    <comment ref="AA34" authorId="12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7855-05.12.2024
9586,00-25.12.2024
</t>
        </r>
      </text>
    </comment>
    <comment ref="AJ34" authorId="12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5944,00-26.03.2025
</t>
        </r>
      </text>
    </comment>
    <comment ref="BI34" authorId="12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11184-27.01.2026
</t>
        </r>
      </text>
    </comment>
    <comment ref="AA35" authorId="12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255,16-10.12.24
</t>
        </r>
      </text>
    </comment>
    <comment ref="AP35" authorId="12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205,71-05.06.2025
</t>
        </r>
      </text>
    </comment>
    <comment ref="AZ35" authorId="12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476,91-07.11.2025
</t>
        </r>
      </text>
    </comment>
    <comment ref="Q36" authorId="13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1000-02.07.2024;
1100-28.07.2024
</t>
        </r>
      </text>
    </comment>
    <comment ref="U36" authorId="13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1500-02.09.2024;
1700-30.09.2024
</t>
        </r>
      </text>
    </comment>
    <comment ref="Y36" authorId="13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897,17-13.11.2024
</t>
        </r>
      </text>
    </comment>
    <comment ref="AT36" authorId="13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1500-
1985,38-27.08.25
</t>
        </r>
      </text>
    </comment>
    <comment ref="AX36" authorId="13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268,85-26.10.2025
</t>
        </r>
      </text>
    </comment>
    <comment ref="W37" authorId="13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1000,00-03.10.2024
</t>
        </r>
      </text>
    </comment>
    <comment ref="Y37" authorId="13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200,00-05.11.2024
</t>
        </r>
      </text>
    </comment>
    <comment ref="AV37" authorId="13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300-03.09.25
</t>
        </r>
      </text>
    </comment>
    <comment ref="AZ37" authorId="13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500-10.11.2025
</t>
        </r>
      </text>
    </comment>
    <comment ref="B38" authorId="13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Нет счётчика
</t>
        </r>
      </text>
    </comment>
    <comment ref="BG38" authorId="14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Нет счётчика
</t>
        </r>
      </text>
    </comment>
    <comment ref="CJ38" authorId="14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Нет счётчика
</t>
        </r>
      </text>
    </comment>
    <comment ref="U40" authorId="14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 прошла 01.10.2024
</t>
        </r>
      </text>
    </comment>
    <comment ref="AL40" authorId="14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20,00-02.04.2025
</t>
        </r>
      </text>
    </comment>
    <comment ref="AR40" authorId="14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91р и 40р
</t>
        </r>
      </text>
    </comment>
    <comment ref="AV40" authorId="14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70-25.09.2025
</t>
        </r>
      </text>
    </comment>
    <comment ref="BB40" authorId="14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31р-03.12.2025
60р-05.12.2025
</t>
        </r>
      </text>
    </comment>
    <comment ref="AZ41" authorId="14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1000-05.11.2025
</t>
        </r>
      </text>
    </comment>
    <comment ref="E43" authorId="14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 Мосэнерго 19.01.2024
</t>
        </r>
      </text>
    </comment>
    <comment ref="G43" authorId="14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 25.03.24
</t>
        </r>
      </text>
    </comment>
    <comment ref="E44" authorId="15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Оплата: 10500-декабрь 2023;2100-26.01.2024
</t>
        </r>
      </text>
    </comment>
    <comment ref="I44" authorId="15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8900-25.03.2024
</t>
        </r>
      </text>
    </comment>
    <comment ref="W44" authorId="15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6000-25.10.2024
</t>
        </r>
      </text>
    </comment>
    <comment ref="Y44" authorId="15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5500,00-25.11.2024
</t>
        </r>
      </text>
    </comment>
    <comment ref="AA44" authorId="15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9000,00-25.12.24
</t>
        </r>
      </text>
    </comment>
    <comment ref="AH44" authorId="15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7000-25.02.2025
</t>
        </r>
      </text>
    </comment>
    <comment ref="AJ44" authorId="15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5400-25.03.2025
</t>
        </r>
      </text>
    </comment>
    <comment ref="AL44" authorId="15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6200-25.04.2025
</t>
        </r>
      </text>
    </comment>
    <comment ref="E48" authorId="15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Оплата: 44,29 -декабрь 2023; 73,89-25.01.2024
</t>
        </r>
      </text>
    </comment>
    <comment ref="U48" authorId="15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1228,33-25.09.2024;
1295,09-27.09.2024
</t>
        </r>
      </text>
    </comment>
    <comment ref="AR48" authorId="16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2075,66-11,07,2025
</t>
        </r>
      </text>
    </comment>
    <comment ref="AV48" authorId="16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5000-26.09.2025
</t>
        </r>
      </text>
    </comment>
    <comment ref="BB48" authorId="16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2000-08.12.2025
</t>
        </r>
      </text>
    </comment>
    <comment ref="Y49" authorId="16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3107,35 оплата 08.11.2024
</t>
        </r>
      </text>
    </comment>
    <comment ref="AP49" authorId="16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5000-13.06.2025
</t>
        </r>
      </text>
    </comment>
    <comment ref="AV49" authorId="16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3000-28.09.25
</t>
        </r>
      </text>
    </comment>
    <comment ref="BB49" authorId="16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500-01.12.2025
</t>
        </r>
      </text>
    </comment>
    <comment ref="E51" authorId="16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Оплата: 7065,93 -04.01.2024; 8391,80 -30.01.24
</t>
        </r>
      </text>
    </comment>
    <comment ref="W51" authorId="16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25.10.2024
</t>
        </r>
      </text>
    </comment>
    <comment ref="AA51" authorId="16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2600,00-06.12.24
</t>
        </r>
      </text>
    </comment>
    <comment ref="AF51" authorId="17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8000-13.01.2025
7000-13.01.2025
</t>
        </r>
      </text>
    </comment>
    <comment ref="AJ51" authorId="17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7000-12.03.2025
</t>
        </r>
      </text>
    </comment>
    <comment ref="AL51" authorId="17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7500-04.04.2025
5200-28.04.2025
</t>
        </r>
      </text>
    </comment>
    <comment ref="AV51" authorId="17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500,00-08.09.2025
</t>
        </r>
      </text>
    </comment>
    <comment ref="BI51" authorId="17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700-19.01.2026
10500-27.01.2026
</t>
        </r>
      </text>
    </comment>
    <comment ref="I52" authorId="17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2000-27.03.2024
</t>
        </r>
      </text>
    </comment>
    <comment ref="O52" authorId="17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2727,77 оплата 10.06.24
</t>
        </r>
      </text>
    </comment>
    <comment ref="W52" authorId="17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3463,04-03.10.2024
</t>
        </r>
      </text>
    </comment>
    <comment ref="AA52" authorId="17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12093,06-05.12.2024
</t>
        </r>
      </text>
    </comment>
    <comment ref="AH52" authorId="17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16185,34-оплата18.02.2024
</t>
        </r>
      </text>
    </comment>
    <comment ref="AL52" authorId="18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2743,82-01.04.2025
7249,80-04.04.2025
</t>
        </r>
      </text>
    </comment>
    <comment ref="AN52" authorId="18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3777,61-16.05.2025
4572,16-30.05.2025
</t>
        </r>
      </text>
    </comment>
    <comment ref="AR52" authorId="18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4175,17-14,07,2025
</t>
        </r>
      </text>
    </comment>
    <comment ref="AV52" authorId="18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3464,12-16.09.25
</t>
        </r>
      </text>
    </comment>
    <comment ref="AZ52" authorId="18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3485,00-05.11.2025
5700-20.11.25
</t>
        </r>
      </text>
    </comment>
    <comment ref="BB52" authorId="18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4000-05.12.2025
7243,53-26.12.2025
</t>
        </r>
      </text>
    </comment>
    <comment ref="BI52" authorId="18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10561,78-26.01.2026
</t>
        </r>
      </text>
    </comment>
    <comment ref="M53" authorId="18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90,14-08.05.2024
90.14-24.05.2024
200,00-24.05.2024
</t>
        </r>
      </text>
    </comment>
    <comment ref="Q53" authorId="18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11,39-12.07.2024
2061,84-25.07.2024
</t>
        </r>
      </text>
    </comment>
    <comment ref="AA53" authorId="18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4189,51-06.12.2024
124,64 -25.12.2024
</t>
        </r>
      </text>
    </comment>
    <comment ref="AV53" authorId="19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2677,48-04.09.25
3288,49-25.09.2025
</t>
        </r>
      </text>
    </comment>
    <comment ref="AZ53" authorId="19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2633,48-01.11.25
</t>
        </r>
      </text>
    </comment>
    <comment ref="BB53" authorId="19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2155,41-05.12.2025
674,30-28.12.2025
</t>
        </r>
      </text>
    </comment>
    <comment ref="I55" authorId="19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20000-оплата 20.03.2024
</t>
        </r>
      </text>
    </comment>
    <comment ref="W55" authorId="19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5000-23.10.2024
</t>
        </r>
      </text>
    </comment>
    <comment ref="AA55" authorId="19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20000-06.12.2024
</t>
        </r>
      </text>
    </comment>
    <comment ref="AH55" authorId="19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5000-25.02.2025
</t>
        </r>
      </text>
    </comment>
    <comment ref="AJ55" authorId="19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15000-23.03.2025
</t>
        </r>
      </text>
    </comment>
    <comment ref="M57" authorId="19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700-08.05.2024
</t>
        </r>
      </text>
    </comment>
    <comment ref="Y57" authorId="19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1500,00-16.11.2024
</t>
        </r>
      </text>
    </comment>
    <comment ref="AV57" authorId="20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2500-16.09.25
</t>
        </r>
      </text>
    </comment>
    <comment ref="AZ57" authorId="20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1300-07.11.2025
</t>
        </r>
      </text>
    </comment>
    <comment ref="M58" authorId="20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4000-08.05
</t>
        </r>
      </text>
    </comment>
    <comment ref="W58" authorId="20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7000,00-05.10.2024
</t>
        </r>
      </text>
    </comment>
    <comment ref="AA58" authorId="20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1700,00-06.12.2024
</t>
        </r>
      </text>
    </comment>
    <comment ref="AP58" authorId="20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5000-05.06.2025
</t>
        </r>
      </text>
    </comment>
    <comment ref="AR58" authorId="20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3000-05.07.2025
5000-27,07,25
</t>
        </r>
      </text>
    </comment>
    <comment ref="AV58" authorId="20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1500-03.09.25
</t>
        </r>
      </text>
    </comment>
    <comment ref="K61" authorId="20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оплачено два раза 10.04 по 3821,9
</t>
        </r>
      </text>
    </comment>
    <comment ref="M63" authorId="20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 оплата 07.05
</t>
        </r>
      </text>
    </comment>
    <comment ref="S63" authorId="21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15000- оплата за эл-во 10000;взнос 5000; 30.08.2024
</t>
        </r>
      </text>
    </comment>
    <comment ref="AA63" authorId="21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30.12.2024-оплата из 15000р:7000р -эл-во и 8000р-взнос
</t>
        </r>
      </text>
    </comment>
    <comment ref="AJ63" authorId="21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5000-24.03.2025
</t>
        </r>
      </text>
    </comment>
    <comment ref="AL63" authorId="21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оплачено 7000:3000-эл-во;4000-взнос-28.04.2025
</t>
        </r>
      </text>
    </comment>
    <comment ref="AX63" authorId="21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10000-24.10.2025
</t>
        </r>
      </text>
    </comment>
    <comment ref="Y64" authorId="21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250,00 поделены на два уч.59/60 07.11.2024
</t>
        </r>
      </text>
    </comment>
    <comment ref="AR64" authorId="21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250-поделили на два участка
</t>
        </r>
      </text>
    </comment>
    <comment ref="Y65" authorId="21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250,00 поделены на два уч.59/60 07.11.2024
</t>
        </r>
      </text>
    </comment>
    <comment ref="AP65" authorId="21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1000-06.06.2025 (внесена оплата как за два участка 59/60)
</t>
        </r>
      </text>
    </comment>
    <comment ref="E66" authorId="21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Оплата:150+222+500+2822 31.12; 123,15-26.01.2024
</t>
        </r>
      </text>
    </comment>
    <comment ref="M66" authorId="22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 01.05 за апрель
</t>
        </r>
      </text>
    </comment>
    <comment ref="O66" authorId="22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446,36 за май 06.06.24
</t>
        </r>
      </text>
    </comment>
    <comment ref="Q66" authorId="22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169- оплата 05.07.24
446,36-оплата 17.07.2024
</t>
        </r>
      </text>
    </comment>
    <comment ref="U66" authorId="22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186,34-12.09.2024;
315,34-25.09.2024
</t>
        </r>
      </text>
    </comment>
    <comment ref="Y66" authorId="22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01.11.2024 оплата236,83
357,76-28.11.2024
</t>
        </r>
      </text>
    </comment>
    <comment ref="AA66" authorId="22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115,90-09.12.2024
</t>
        </r>
      </text>
    </comment>
    <comment ref="AV66" authorId="22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267-01.09.25
</t>
        </r>
      </text>
    </comment>
    <comment ref="BI66" authorId="22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16.01.26-41.00
26.01.2026-10,00
</t>
        </r>
      </text>
    </comment>
    <comment ref="W70" authorId="22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400,00-03.10.2024
</t>
        </r>
      </text>
    </comment>
    <comment ref="AR70" authorId="22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 и 247
</t>
        </r>
      </text>
    </comment>
    <comment ref="AA71" authorId="23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3930-03.12.2024
</t>
        </r>
      </text>
    </comment>
    <comment ref="AR71" authorId="23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600+600-25.07.2025
</t>
        </r>
      </text>
    </comment>
    <comment ref="AV71" authorId="23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1000-06.09.25
</t>
        </r>
      </text>
    </comment>
    <comment ref="BB71" authorId="23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604-28.12.2025
724-28.12.2025
1678-28.12.2025
</t>
        </r>
      </text>
    </comment>
    <comment ref="G73" authorId="23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 01.02.2024
</t>
        </r>
      </text>
    </comment>
    <comment ref="I73" authorId="23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28000 оплата?
18250-31.03.2024
</t>
        </r>
      </text>
    </comment>
    <comment ref="M73" authorId="23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10000-11.05.2024
</t>
        </r>
      </text>
    </comment>
    <comment ref="O73" authorId="23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8100р.-08.06.24
</t>
        </r>
      </text>
    </comment>
    <comment ref="Q73" authorId="23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1991+2162 опл.31.07.2024
</t>
        </r>
      </text>
    </comment>
    <comment ref="U73" authorId="23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2415,00+3036,00 от 25.09.2024
</t>
        </r>
      </text>
    </comment>
    <comment ref="Y73" authorId="24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10000,00-11.11.2024
</t>
        </r>
      </text>
    </comment>
    <comment ref="AA73" authorId="24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13249- 09.12.2024
18587- 26.12.2024
</t>
        </r>
      </text>
    </comment>
    <comment ref="AH73" authorId="24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22883,00-11.02.2025
</t>
        </r>
      </text>
    </comment>
    <comment ref="AJ73" authorId="24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19514-07.03.2025
</t>
        </r>
      </text>
    </comment>
    <comment ref="AL73" authorId="24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16514,00-10.04.2025
</t>
        </r>
      </text>
    </comment>
    <comment ref="AP73" authorId="24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9751-15,06.2025
</t>
        </r>
      </text>
    </comment>
    <comment ref="AV73" authorId="24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4554,00-14.09.2025
9751,00
</t>
        </r>
      </text>
    </comment>
    <comment ref="BB73" authorId="24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1812-03.12.2025
15529-03.12.2025
</t>
        </r>
      </text>
    </comment>
    <comment ref="W74" authorId="24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722,00-03.10.2024
1416,96-16.10.2024
1399,56-30.10.2024
</t>
        </r>
      </text>
    </comment>
    <comment ref="AA74" authorId="24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1477,77-17.12.2024
</t>
        </r>
      </text>
    </comment>
    <comment ref="AH74" authorId="25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1973,29-16.02.2025
</t>
        </r>
      </text>
    </comment>
    <comment ref="S75" authorId="25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5000 01.08.2024
</t>
        </r>
      </text>
    </comment>
    <comment ref="AP75" authorId="25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10000-11.06.2025
</t>
        </r>
      </text>
    </comment>
    <comment ref="AV76" authorId="25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1389,49-03.09.25
</t>
        </r>
      </text>
    </comment>
    <comment ref="AZ76" authorId="25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229,09-07.11.2025
</t>
        </r>
      </text>
    </comment>
    <comment ref="AH77" authorId="25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2648,00-03.02.2024
</t>
        </r>
      </text>
    </comment>
    <comment ref="AL77" authorId="25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600,00-17.04.2025
</t>
        </r>
      </text>
    </comment>
    <comment ref="BB78" authorId="25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1300-05.12.2025
</t>
        </r>
      </text>
    </comment>
    <comment ref="AA79" authorId="25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4006,57-01.12.2024
</t>
        </r>
      </text>
    </comment>
    <comment ref="BB79" authorId="25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6397-22.12.25
</t>
        </r>
      </text>
    </comment>
    <comment ref="E80" authorId="26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Оплата: 2000- декабрь 2023;7000-25.01.24
</t>
        </r>
      </text>
    </comment>
    <comment ref="Q80" authorId="26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12.07. 8000 поделены на два уч.74 и 82 по 4000р;
25.07 7000 поделены на два уч.74 и 82 по 3500р
</t>
        </r>
      </text>
    </comment>
    <comment ref="U80" authorId="26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 поделила пополам уч.74/82
</t>
        </r>
      </text>
    </comment>
    <comment ref="AA80" authorId="26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4000-25.12.2024
</t>
        </r>
      </text>
    </comment>
    <comment ref="AH80" authorId="26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6000,00-05.02.2025
</t>
        </r>
      </text>
    </comment>
    <comment ref="AJ80" authorId="26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3500-25.03.2025
</t>
        </r>
      </text>
    </comment>
    <comment ref="AL80" authorId="26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7000-28.04.2025
</t>
        </r>
      </text>
    </comment>
    <comment ref="AN80" authorId="26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11000-29.05.2025 поделено между 74-9100 и 82-1900
</t>
        </r>
      </text>
    </comment>
    <comment ref="AT80" authorId="26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
7000-25.08.25
</t>
        </r>
      </text>
    </comment>
    <comment ref="AZ80" authorId="26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2000-20.11.25 поделена с 82 уч. По 1000р
</t>
        </r>
      </text>
    </comment>
    <comment ref="BB80" authorId="27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 разделили на уч.74 и 82-30.12.2025
</t>
        </r>
      </text>
    </comment>
    <comment ref="BI80" authorId="27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9000-29.01.2026
</t>
        </r>
      </text>
    </comment>
    <comment ref="M81" authorId="27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6000-31.05.2024
</t>
        </r>
      </text>
    </comment>
    <comment ref="W81" authorId="27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8000,00 поделены на 75/2-675,02 и 75/1 -7324,98
</t>
        </r>
      </text>
    </comment>
    <comment ref="Y81" authorId="27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3000,00-05.11.2024; 5000,00-13.11.2024
</t>
        </r>
      </text>
    </comment>
    <comment ref="AA81" authorId="27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15000,00 поделены с уч.74-2:
уч.74-1-14000р
уч.74-2-1000р
</t>
        </r>
      </text>
    </comment>
    <comment ref="AH81" authorId="27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12000-24.02.2025
</t>
        </r>
      </text>
    </comment>
    <comment ref="AX81" authorId="27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8000-22.10.2025
</t>
        </r>
      </text>
    </comment>
    <comment ref="AZ81" authorId="27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15000-13.11.2025
</t>
        </r>
      </text>
    </comment>
    <comment ref="BB81" authorId="27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20000-09.12.25
</t>
        </r>
      </text>
    </comment>
    <comment ref="BI81" authorId="28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20000-19.01.2026
</t>
        </r>
      </text>
    </comment>
    <comment ref="AA82" authorId="28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15000,00 поделены с уч.74-2:
уч.74-1-14000р
уч.74-2-1000р
</t>
        </r>
      </text>
    </comment>
    <comment ref="AX82" authorId="28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20000-27.10.2025
</t>
        </r>
      </text>
    </comment>
    <comment ref="BB82" authorId="28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20000-24.12.2025
</t>
        </r>
      </text>
    </comment>
    <comment ref="BK82" authorId="28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20000-11.02.2026 Тбанк
</t>
        </r>
      </text>
    </comment>
    <comment ref="W84" authorId="28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1300,00-03.10.2024
</t>
        </r>
      </text>
    </comment>
    <comment ref="Y84" authorId="28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300,00-02.11.2024
</t>
        </r>
      </text>
    </comment>
    <comment ref="AA84" authorId="28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100,00-10.12.2024
</t>
        </r>
      </text>
    </comment>
    <comment ref="AP84" authorId="28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500-05.06.2025
</t>
        </r>
      </text>
    </comment>
    <comment ref="AV84" authorId="28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3000-08.09.25
</t>
        </r>
      </text>
    </comment>
    <comment ref="M85" authorId="29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73,89 оплата задолжностей 04.05.2024
</t>
        </r>
      </text>
    </comment>
    <comment ref="O85" authorId="29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3837,57 оплата 09.06.24
</t>
        </r>
      </text>
    </comment>
    <comment ref="W85" authorId="29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1377,47-05.10.2024
</t>
        </r>
      </text>
    </comment>
    <comment ref="Y85" authorId="29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4443,38-05.11.2024
</t>
        </r>
      </text>
    </comment>
    <comment ref="AA85" authorId="29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288,07-06.12.2024
</t>
        </r>
      </text>
    </comment>
    <comment ref="AH85" authorId="29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43,6-06.02.2025
</t>
        </r>
      </text>
    </comment>
    <comment ref="AP85" authorId="29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4610,68-06.06.2025
</t>
        </r>
      </text>
    </comment>
    <comment ref="AT85" authorId="29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1322,58+1418,04 08.08.2025
</t>
        </r>
      </text>
    </comment>
    <comment ref="AV85" authorId="29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2421,29-06.09.2025
</t>
        </r>
      </text>
    </comment>
    <comment ref="AX85" authorId="29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1798,28-03.10.2025
</t>
        </r>
      </text>
    </comment>
    <comment ref="AZ85" authorId="30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1259,26-03.11.25
</t>
        </r>
      </text>
    </comment>
    <comment ref="BB85" authorId="30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159,52-04.12.2025
</t>
        </r>
      </text>
    </comment>
    <comment ref="BK85" authorId="30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0,51-05.02.2026
277,83-05.02.2026
</t>
        </r>
      </text>
    </comment>
    <comment ref="Q86" authorId="30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529,00 - 12.07.2024
1454,00 - 25.07.2024
</t>
        </r>
      </text>
    </comment>
    <comment ref="BB86" authorId="30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35000 из 60000-22.12.2025
</t>
        </r>
      </text>
    </comment>
    <comment ref="W87" authorId="30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3797,46 оплата 03.10.2024;
150,00-28.10.2024
</t>
        </r>
      </text>
    </comment>
    <comment ref="AP87" authorId="30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1061,16-05.06.2025
</t>
        </r>
      </text>
    </comment>
    <comment ref="AT87" authorId="30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2493,12-03.08.25
</t>
        </r>
      </text>
    </comment>
    <comment ref="AV87" authorId="30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3641.47-04.09.25
</t>
        </r>
      </text>
    </comment>
    <comment ref="AX87" authorId="30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481-02.10.2025
446,32-28.10.2025
</t>
        </r>
      </text>
    </comment>
    <comment ref="BB87" authorId="31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506,25-30.12.25
81.18-08.12.2025
</t>
        </r>
      </text>
    </comment>
    <comment ref="W88" authorId="31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1174,09 оплата 01.10.2024
</t>
        </r>
      </text>
    </comment>
    <comment ref="AA88" authorId="31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548,36-оплата 06.12.2024
</t>
        </r>
      </text>
    </comment>
    <comment ref="AR88" authorId="31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1292,68-29.07.25
</t>
        </r>
      </text>
    </comment>
    <comment ref="BI88" authorId="31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136,74-28.01.2026
</t>
        </r>
      </text>
    </comment>
    <comment ref="W89" authorId="31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01.10.2024-376,12р
</t>
        </r>
      </text>
    </comment>
    <comment ref="AA89" authorId="31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76,39-06.12.2024
</t>
        </r>
      </text>
    </comment>
    <comment ref="AR89" authorId="31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759,96-29.07.25
</t>
        </r>
      </text>
    </comment>
    <comment ref="BI89" authorId="31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19.40-28.01.2026
</t>
        </r>
      </text>
    </comment>
    <comment ref="M90" authorId="31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06.09.2024 забрала с оплаты за эл-во с 82 уч. На оплату взносов уч.82 10000р 
</t>
        </r>
      </text>
    </comment>
    <comment ref="Q90" authorId="32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12.07. 8000 поделены на два уч.74 и 82 по 4000р; 25.07 7000 поделены на два уч.74 и 82 по 3500р
06.09.2024 забрала с оплаты за эл-во с 82 уч. На оплату взносов уч.82 10000р 
</t>
        </r>
      </text>
    </comment>
    <comment ref="U90" authorId="32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 поделила пополам уч.74/82
</t>
        </r>
      </text>
    </comment>
    <comment ref="AZ90" authorId="32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2000-20.11.25 поделена с 74 уч. По 1000р
</t>
        </r>
      </text>
    </comment>
    <comment ref="BB90" authorId="32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 разделили на уч.74 и 82-30.12.2025
</t>
        </r>
      </text>
    </comment>
    <comment ref="W91" authorId="32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4972,28-10.10.2024
</t>
        </r>
      </text>
    </comment>
    <comment ref="AV91" authorId="32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1428,84-06.09.25
</t>
        </r>
      </text>
    </comment>
    <comment ref="AX91" authorId="32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1650,37-03.10.25
1650,37-05.10.2025
</t>
        </r>
      </text>
    </comment>
    <comment ref="AZ91" authorId="32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772,14-07.11.2025
</t>
        </r>
      </text>
    </comment>
    <comment ref="O92" authorId="32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3000р-09.06.24
</t>
        </r>
      </text>
    </comment>
    <comment ref="W92" authorId="32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26.10.2024
</t>
        </r>
      </text>
    </comment>
    <comment ref="AP92" authorId="33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1873,82-15.06.2025
640,70-06.06.2025
</t>
        </r>
      </text>
    </comment>
    <comment ref="AR92" authorId="33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2199,27+2356,24
</t>
        </r>
      </text>
    </comment>
    <comment ref="AX92" authorId="33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01.10.2025-2460,34
4838,69-29.10.2025
</t>
        </r>
      </text>
    </comment>
    <comment ref="W93" authorId="33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300,00-04.10.2024
</t>
        </r>
      </text>
    </comment>
    <comment ref="AX93" authorId="33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5000-06.10.2025
</t>
        </r>
      </text>
    </comment>
    <comment ref="BB93" authorId="33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1600-08.12.2025
</t>
        </r>
      </text>
    </comment>
    <comment ref="K94" authorId="33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80,00-оплата 12.04.2024
</t>
        </r>
      </text>
    </comment>
    <comment ref="S94" authorId="33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367-25.08.2024
</t>
        </r>
      </text>
    </comment>
    <comment ref="W94" authorId="33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103,00-03.10.2024
</t>
        </r>
      </text>
    </comment>
    <comment ref="Y94" authorId="33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1033,00-02.11.2024 из этой суммы вычла в декабре для выравнивания эл-ва 357,52 в 86-2
вычла 166,32 03.04.25 для выравнивания уч.86-2
</t>
        </r>
      </text>
    </comment>
    <comment ref="AL94" authorId="34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3,00-оплата 03.04.2024
</t>
        </r>
      </text>
    </comment>
    <comment ref="AR94" authorId="34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25.07-37,00
</t>
        </r>
      </text>
    </comment>
    <comment ref="AV94" authorId="34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629-10.09.25
</t>
        </r>
      </text>
    </comment>
    <comment ref="AX94" authorId="34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07.11.2025 из суммы оплаты по эл-ву 86/1 взяла 446,26р, что бы выровнить стоимость эл-ва в ноль.
</t>
        </r>
      </text>
    </comment>
    <comment ref="BC94" authorId="34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166,32-взяты 03.04.25 в уч.86-2
</t>
        </r>
      </text>
    </comment>
    <comment ref="K95" authorId="34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177,47 оплата 12.04.24
</t>
        </r>
      </text>
    </comment>
    <comment ref="S95" authorId="34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470-25.08.2024
</t>
        </r>
      </text>
    </comment>
    <comment ref="W95" authorId="34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1033,20-03.10.2024
</t>
        </r>
      </text>
    </comment>
    <comment ref="Y95" authorId="34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104,00 оплата за сентябрь 02.11.2024 
1033,00-02.11.2024уч. 86/1 из этой суммы вычла в декабре для выравнивания эл-ва 357,52 в 86-2
</t>
        </r>
      </text>
    </comment>
    <comment ref="AL95" authorId="34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100,00-03.04.2025
166,32-взяты из  уч.86-1
929,00-27.04.2025
</t>
        </r>
      </text>
    </comment>
    <comment ref="AP95" authorId="35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1603+565
</t>
        </r>
      </text>
    </comment>
    <comment ref="AV95" authorId="35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1732,00-19.09.2025
77,00-25.09.25
</t>
        </r>
      </text>
    </comment>
    <comment ref="AX95" authorId="35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100,00-25.10.2025
</t>
        </r>
      </text>
    </comment>
    <comment ref="M96" authorId="35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4000 оплата задолжностей 03.05.2024
</t>
        </r>
      </text>
    </comment>
    <comment ref="AA96" authorId="35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5000,00-09.12.24
</t>
        </r>
      </text>
    </comment>
    <comment ref="AP96" authorId="35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3000-14.06.2025
</t>
        </r>
      </text>
    </comment>
    <comment ref="AV96" authorId="35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13.09.25
</t>
        </r>
      </text>
    </comment>
    <comment ref="AZ96" authorId="35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5000-09.11.2025
</t>
        </r>
      </text>
    </comment>
    <comment ref="I97" authorId="35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 9000 19.03.2024
</t>
        </r>
      </text>
    </comment>
    <comment ref="AJ97" authorId="35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10000-11.03.2025
</t>
        </r>
      </text>
    </comment>
    <comment ref="AZ97" authorId="36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8000-05.11.2025
</t>
        </r>
      </text>
    </comment>
    <comment ref="M98" authorId="36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15000 оплата задолжностей и в перед 06.05
</t>
        </r>
      </text>
    </comment>
    <comment ref="M99" authorId="36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12532-14.05.2024
</t>
        </r>
      </text>
    </comment>
    <comment ref="W99" authorId="36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3716,00-25.10.2024;
4146,00-28.10.2024
</t>
        </r>
      </text>
    </comment>
    <comment ref="AA99" authorId="36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9066,00-27.12.24
</t>
        </r>
      </text>
    </comment>
    <comment ref="AH99" authorId="36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6620-20.02.2025
</t>
        </r>
      </text>
    </comment>
    <comment ref="AJ99" authorId="36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5634-17.03.2025
</t>
        </r>
      </text>
    </comment>
    <comment ref="AX99" authorId="36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15541-17.10.2025
</t>
        </r>
      </text>
    </comment>
    <comment ref="BB99" authorId="36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09.12.2025-14115,00
</t>
        </r>
      </text>
    </comment>
    <comment ref="Q100" authorId="36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1161,04-02.07.2024;
1000,00-26.07.2024
</t>
        </r>
      </text>
    </comment>
    <comment ref="U100" authorId="37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1482,09-03.09.2024
554,56-25.09.2024
</t>
        </r>
      </text>
    </comment>
    <comment ref="Y100" authorId="37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200,00-02.11.2024
70,00-25.11.2024
</t>
        </r>
      </text>
    </comment>
    <comment ref="AH100" authorId="37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1600,00-07.02.2025
</t>
        </r>
      </text>
    </comment>
    <comment ref="AJ100" authorId="37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2600-27.03.2025
</t>
        </r>
      </text>
    </comment>
    <comment ref="AX100" authorId="37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1370,00-09.10.2025
</t>
        </r>
      </text>
    </comment>
    <comment ref="AZ100" authorId="37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1600-05.11.2025
425-24.11.2025
</t>
        </r>
      </text>
    </comment>
    <comment ref="W101" authorId="37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10000-11.10.2024
</t>
        </r>
      </text>
    </comment>
    <comment ref="AT101" authorId="37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10000-04.08.25
</t>
        </r>
      </text>
    </comment>
    <comment ref="AX101" authorId="37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5000-14.10.2025
</t>
        </r>
      </text>
    </comment>
    <comment ref="BB102" authorId="37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5000-08.12.2025
</t>
        </r>
      </text>
    </comment>
    <comment ref="M103" authorId="38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4157-14.05.2024
</t>
        </r>
      </text>
    </comment>
    <comment ref="W103" authorId="38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4560-25.10.2024;
6305,00-28.10.2024
</t>
        </r>
      </text>
    </comment>
    <comment ref="AA103" authorId="38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24531-27.12.2024
</t>
        </r>
      </text>
    </comment>
    <comment ref="AH103" authorId="38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13030-20.02.2025
</t>
        </r>
      </text>
    </comment>
    <comment ref="AJ103" authorId="38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12402-17.03.2025
</t>
        </r>
      </text>
    </comment>
    <comment ref="AX103" authorId="38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28006-17.10.2025
</t>
        </r>
      </text>
    </comment>
    <comment ref="BB103" authorId="38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16825-09.12.2025
1952,85-01.12.2025-удалиила. Это 96 уч.
</t>
        </r>
      </text>
    </comment>
    <comment ref="W104" authorId="38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10500-28.10.2024
</t>
        </r>
      </text>
    </comment>
    <comment ref="AA104" authorId="38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10555,00-06.12.2024
</t>
        </r>
      </text>
    </comment>
    <comment ref="AH104" authorId="38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10555-03.02.2025
</t>
        </r>
      </text>
    </comment>
    <comment ref="AL104" authorId="39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15000-01.04.2025
</t>
        </r>
      </text>
    </comment>
    <comment ref="AP104" authorId="39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10015-09.06.2025
</t>
        </r>
      </text>
    </comment>
    <comment ref="AT104" authorId="39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10025-04.08.2025
</t>
        </r>
      </text>
    </comment>
    <comment ref="AX104" authorId="39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10555-06.10.25
</t>
        </r>
      </text>
    </comment>
    <comment ref="BB104" authorId="39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10575-Оплата была произведена 29.11.2025 Альфа-банк
</t>
        </r>
      </text>
    </comment>
    <comment ref="BK104" authorId="39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10533-04.02.2026
</t>
        </r>
      </text>
    </comment>
    <comment ref="O105" authorId="39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364,04 -25.06.24
</t>
        </r>
      </text>
    </comment>
    <comment ref="Y105" authorId="39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2343,31 оплата 02.11.2024
</t>
        </r>
      </text>
    </comment>
    <comment ref="AA105" authorId="39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3929-05.12.2024
</t>
        </r>
      </text>
    </comment>
    <comment ref="AH105" authorId="39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1500-05.02.2024
</t>
        </r>
      </text>
    </comment>
    <comment ref="AJ105" authorId="40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3000-04.03.2025
</t>
        </r>
      </text>
    </comment>
    <comment ref="AT105" authorId="40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1144,28+1260,93
</t>
        </r>
      </text>
    </comment>
    <comment ref="AV105" authorId="40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09.09.2025
</t>
        </r>
      </text>
    </comment>
    <comment ref="BB105" authorId="40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1952,85 оплата 29.11.2025 Альфа-банк
2251,57-0912.2025
5273,81-29.12.2025
</t>
        </r>
      </text>
    </comment>
    <comment ref="BK105" authorId="40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3318,48-04.02.2026
</t>
        </r>
      </text>
    </comment>
    <comment ref="Q106" authorId="40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162,8 оплата 25.07.24
1296,3 оплата 25.07.24
</t>
        </r>
      </text>
    </comment>
    <comment ref="U106" authorId="40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1812,26-03.09.24;
1340,62-25.09.24
</t>
        </r>
      </text>
    </comment>
    <comment ref="W106" authorId="40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963,41-25.10.2024
</t>
        </r>
      </text>
    </comment>
    <comment ref="AA106" authorId="40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739,24-06.12.2024
</t>
        </r>
      </text>
    </comment>
    <comment ref="AR106" authorId="40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3382,54-03,07,2025
3286,71-14,07,2025
</t>
        </r>
      </text>
    </comment>
    <comment ref="AV106" authorId="41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3049,95
</t>
        </r>
      </text>
    </comment>
    <comment ref="AX106" authorId="41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1646,70-06.10.25
2,73-28.10.2025
</t>
        </r>
      </text>
    </comment>
    <comment ref="E107" authorId="41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Оплата:4000-декабрь 23; 3000-21.01.24
</t>
        </r>
      </text>
    </comment>
    <comment ref="G107" authorId="41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5000р-03.02 
 8000- 12.02
</t>
        </r>
      </text>
    </comment>
    <comment ref="W107" authorId="41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3000.00-03.10.2024
</t>
        </r>
      </text>
    </comment>
    <comment ref="Y107" authorId="41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8000,00-10.11.2024
</t>
        </r>
      </text>
    </comment>
    <comment ref="AA107" authorId="41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10000,00-25.12.2024
</t>
        </r>
      </text>
    </comment>
    <comment ref="AH107" authorId="41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7000-03.02.25
12000-07.02.25
</t>
        </r>
      </text>
    </comment>
    <comment ref="AJ107" authorId="41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5000-23.03.2025
</t>
        </r>
      </text>
    </comment>
    <comment ref="AL107" authorId="41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15000-04.04.2025
</t>
        </r>
      </text>
    </comment>
    <comment ref="AV107" authorId="42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5000-20.09.2025
</t>
        </r>
      </text>
    </comment>
    <comment ref="AX107" authorId="42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5000-03.10.2025
</t>
        </r>
      </text>
    </comment>
    <comment ref="AZ107" authorId="42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5000-07.11.2025
</t>
        </r>
      </text>
    </comment>
    <comment ref="BB107" authorId="42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6000-06.12.2025
15000-27.12.2025
</t>
        </r>
      </text>
    </comment>
    <comment ref="BK107" authorId="42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10000-12.02.2026
</t>
        </r>
      </text>
    </comment>
    <comment ref="G109" authorId="42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4749-долг за 12.23г
4046-долг за11.23-оплата 02.02.2024
3740-долг 10.23-оплата  25.02
6758,54 янв.24-оплата 25.02
</t>
        </r>
      </text>
    </comment>
    <comment ref="I109" authorId="42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 3588,12 от 28.03.2024
5718,32 -28.03.24
</t>
        </r>
      </text>
    </comment>
    <comment ref="O109" authorId="42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2784 за май 29.06.24
3477,05 за июнь 29.06.24
4502,64 за апрель 29.06.24
</t>
        </r>
      </text>
    </comment>
    <comment ref="S109" authorId="42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348,11+3477,05-12.08.2024
</t>
        </r>
      </text>
    </comment>
    <comment ref="W109" authorId="42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3225,52-15.10.2024
5497,41-28.10.2024
</t>
        </r>
      </text>
    </comment>
    <comment ref="AA109" authorId="43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4681,32-11.12.2024
</t>
        </r>
      </text>
    </comment>
    <comment ref="AF109" authorId="43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6758,81-оплата 09.01.2025
</t>
        </r>
      </text>
    </comment>
    <comment ref="AH109" authorId="43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5618,36-05/02/25
</t>
        </r>
      </text>
    </comment>
    <comment ref="AJ109" authorId="43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6183,24-06.03.25
</t>
        </r>
      </text>
    </comment>
    <comment ref="AL109" authorId="43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5352,43-23.04.2025
</t>
        </r>
      </text>
    </comment>
    <comment ref="AX109" authorId="43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4637,14-06.10.2025
5018,11-06.10.2025
5392,03-06.10.2025
</t>
        </r>
      </text>
    </comment>
    <comment ref="AZ109" authorId="43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4637,14-01.11.2025
</t>
        </r>
      </text>
    </comment>
    <comment ref="BB109" authorId="43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6251,73-02.12.2025
</t>
        </r>
      </text>
    </comment>
    <comment ref="BK109" authorId="43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9247-02.02.2026
</t>
        </r>
      </text>
    </comment>
    <comment ref="M110" authorId="43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 р. Оплата эл-ва за апрель 02.05.2024
9000-26.05.2024
</t>
        </r>
      </text>
    </comment>
    <comment ref="Y110" authorId="44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7500 оплата 05.11.2024
</t>
        </r>
      </text>
    </comment>
    <comment ref="AA110" authorId="44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10000-18.12.2024
</t>
        </r>
      </text>
    </comment>
    <comment ref="AH110" authorId="44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7000-06.02.2025
</t>
        </r>
      </text>
    </comment>
    <comment ref="AJ110" authorId="44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7000-20.03.2025
</t>
        </r>
      </text>
    </comment>
    <comment ref="AL110" authorId="44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750,00+10000-18.04.2025
</t>
        </r>
      </text>
    </comment>
    <comment ref="AV110" authorId="44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7000-04.09.2025
</t>
        </r>
      </text>
    </comment>
    <comment ref="AX110" authorId="44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3350-03.10.25
</t>
        </r>
      </text>
    </comment>
    <comment ref="AZ110" authorId="44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6000-06.11.2025
</t>
        </r>
      </text>
    </comment>
    <comment ref="BB110" authorId="44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6900-05.12.2025
9100-27.12.2025
</t>
        </r>
      </text>
    </comment>
    <comment ref="BK110" authorId="44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7100-05.02.2026
</t>
        </r>
      </text>
    </comment>
    <comment ref="O111" authorId="45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313,27 10.06.24
</t>
        </r>
      </text>
    </comment>
    <comment ref="Q111" authorId="45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372,85 оплата 09.07.2024
600,54 оплата 25.07.2024
</t>
        </r>
      </text>
    </comment>
    <comment ref="W111" authorId="45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665,20-03.10.2024
</t>
        </r>
      </text>
    </comment>
    <comment ref="Y111" authorId="45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72,98-11.11.2024
</t>
        </r>
      </text>
    </comment>
    <comment ref="AP111" authorId="45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156,66-06.06.2025
</t>
        </r>
      </text>
    </comment>
    <comment ref="AZ111" authorId="45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42,55-10.11.2025
</t>
        </r>
      </text>
    </comment>
    <comment ref="G112" authorId="45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8817,62-февр+5560 25.02
</t>
        </r>
      </text>
    </comment>
    <comment ref="I112" authorId="45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2320,73-25.03.2024
</t>
        </r>
      </text>
    </comment>
    <comment ref="M112" authorId="45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2550 оплата задолжности за апрель 02.05.24
</t>
        </r>
      </text>
    </comment>
    <comment ref="S112" authorId="45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2047-05.08;
1260-26.08
</t>
        </r>
      </text>
    </comment>
    <comment ref="AF112" authorId="46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4913,11-25.01.2025 
3812,81-27.01.2025
</t>
        </r>
      </text>
    </comment>
    <comment ref="AH112" authorId="46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4932,9-25.02.2025
</t>
        </r>
      </text>
    </comment>
    <comment ref="AN112" authorId="46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3447-07.05.2025
</t>
        </r>
      </text>
    </comment>
    <comment ref="AP112" authorId="46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7740-09.06.2025
</t>
        </r>
      </text>
    </comment>
    <comment ref="AV112" authorId="46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2913-23.09.25
</t>
        </r>
      </text>
    </comment>
    <comment ref="AZ112" authorId="46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07.11.2025
</t>
        </r>
      </text>
    </comment>
    <comment ref="E113" authorId="46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Оплата:12424,23-29.12
</t>
        </r>
      </text>
    </comment>
    <comment ref="K113" authorId="46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5064,73 оплата 01.04
3251,16 оплата 25.04
</t>
        </r>
      </text>
    </comment>
    <comment ref="M113" authorId="46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631,8-10.05.2024
</t>
        </r>
      </text>
    </comment>
    <comment ref="O113" authorId="46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3019,84 оплата 02.06.2024
533,18-25.06.24
</t>
        </r>
      </text>
    </comment>
    <comment ref="W113" authorId="47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730,02 оплата 01.10.2024
</t>
        </r>
      </text>
    </comment>
    <comment ref="Y113" authorId="47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3671,41-06.11.2024
</t>
        </r>
      </text>
    </comment>
    <comment ref="AA113" authorId="47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5619,51-08.12.2024
6979,78-27.12.2024
</t>
        </r>
      </text>
    </comment>
    <comment ref="AH113" authorId="47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6634,09-10.02.2025
</t>
        </r>
      </text>
    </comment>
    <comment ref="AJ113" authorId="47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3025,85-03.03.25
</t>
        </r>
      </text>
    </comment>
    <comment ref="AL113" authorId="47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211,99-06.04.2025
627,27-28.04.2025
</t>
        </r>
      </text>
    </comment>
    <comment ref="AV113" authorId="47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1823,94-05.09.2025
</t>
        </r>
      </text>
    </comment>
    <comment ref="AZ113" authorId="47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4832,55-06.11.2025
</t>
        </r>
      </text>
    </comment>
    <comment ref="BB113" authorId="47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01.12.2025-5126,96
6043,73-26.12.2025
</t>
        </r>
      </text>
    </comment>
    <comment ref="BK113" authorId="47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4394,94-08.02.2026
</t>
        </r>
      </text>
    </comment>
    <comment ref="K114" authorId="48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7677,97 оплата 01.04.24
4088,58 оплата 25.04.24
</t>
        </r>
      </text>
    </comment>
    <comment ref="M114" authorId="48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835,92-10.05.2024
</t>
        </r>
      </text>
    </comment>
    <comment ref="O114" authorId="48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4266,63-02.06.2024
</t>
        </r>
      </text>
    </comment>
    <comment ref="Q114" authorId="48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1923,03 оплата 01.07 за июнь задолжность;
1728,24- 31.07.2024
</t>
        </r>
      </text>
    </comment>
    <comment ref="W114" authorId="48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1958,20-01.10.2024
</t>
        </r>
      </text>
    </comment>
    <comment ref="Y114" authorId="48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2610,77-07.11.2024
</t>
        </r>
      </text>
    </comment>
    <comment ref="AA114" authorId="48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2433,98-03.12.2024
6086,45-27.12.2024
</t>
        </r>
      </text>
    </comment>
    <comment ref="AH114" authorId="48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4703,02-10.02.2025
</t>
        </r>
      </text>
    </comment>
    <comment ref="AJ114" authorId="48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3875,53-03.03.2025
</t>
        </r>
      </text>
    </comment>
    <comment ref="AL114" authorId="48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3310,53-06.04.2025
893,64-28.04.25
</t>
        </r>
      </text>
    </comment>
    <comment ref="AV114" authorId="49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1236,79-05.09.2025
</t>
        </r>
      </text>
    </comment>
    <comment ref="AZ114" authorId="49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06.11.25
</t>
        </r>
      </text>
    </comment>
    <comment ref="BB114" authorId="49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534,72-01.12.2025
742,36-26.12.2025
</t>
        </r>
      </text>
    </comment>
    <comment ref="BK114" authorId="49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4310,38-08.02.2026
</t>
        </r>
      </text>
    </comment>
    <comment ref="W116" authorId="49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4500-17.10.2024
</t>
        </r>
      </text>
    </comment>
    <comment ref="G117" authorId="49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 01.02.24 -7590.56; оплата 19.02 -10870,15;
4189,71 оплата 28.02
</t>
        </r>
      </text>
    </comment>
    <comment ref="I117" authorId="49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1.00-25.03.2024
1800-26.03.2024
</t>
        </r>
      </text>
    </comment>
    <comment ref="W117" authorId="49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2594,12 10.10.2024
4020,85-3010,2024
</t>
        </r>
      </text>
    </comment>
    <comment ref="Y117" authorId="49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7293,60-оплата 09.11.2024
</t>
        </r>
      </text>
    </comment>
    <comment ref="AA117" authorId="49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1777,41-10.12.2024
5529,00-25.12.2024
</t>
        </r>
      </text>
    </comment>
    <comment ref="AH117" authorId="50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4000-07.02.2025
</t>
        </r>
      </text>
    </comment>
    <comment ref="AJ117" authorId="50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5000-08.03.2025
</t>
        </r>
      </text>
    </comment>
    <comment ref="AL117" authorId="50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5000-07.04.2025
</t>
        </r>
      </text>
    </comment>
    <comment ref="AV117" authorId="50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7818,00-11.09.2025
7818,00-29.09.2025
</t>
        </r>
      </text>
    </comment>
    <comment ref="AZ117" authorId="50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2292,00-02.11.25
</t>
        </r>
      </text>
    </comment>
    <comment ref="BI117" authorId="50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3705-12.01.2026
</t>
        </r>
      </text>
    </comment>
    <comment ref="BK117" authorId="50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10325-10.02.2026
</t>
        </r>
      </text>
    </comment>
    <comment ref="Q118" authorId="50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2500р.-поделена на 400 и 2100 -25.07.2024
</t>
        </r>
      </text>
    </comment>
    <comment ref="W118" authorId="50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4200,42 поделены с участком 108/1 92,32 и 4108,10 на уч.108/2
</t>
        </r>
      </text>
    </comment>
    <comment ref="Y118" authorId="50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5047,23-поделены на 5,22 уч.108/1 и 5041,78 уч.108/2 26.11.2024г
</t>
        </r>
      </text>
    </comment>
    <comment ref="AF118" authorId="51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5,21 оплата из суммы 5854,67 27.01.2025
</t>
        </r>
      </text>
    </comment>
    <comment ref="AJ118" authorId="51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4,23 из 5245,65 25.03.2025
</t>
        </r>
      </text>
    </comment>
    <comment ref="AR118" authorId="51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244,81-28,07,25
2200- 228.07.25
</t>
        </r>
      </text>
    </comment>
    <comment ref="AT118" authorId="51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2850,96-26.08.2025
</t>
        </r>
      </text>
    </comment>
    <comment ref="AV118" authorId="51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3232,31 поделена на две суммы
</t>
        </r>
      </text>
    </comment>
    <comment ref="I119" authorId="51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4333,42-25.03.2024
</t>
        </r>
      </text>
    </comment>
    <comment ref="O119" authorId="51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2433,95 оплата за 108 уч.25.06.2024
</t>
        </r>
      </text>
    </comment>
    <comment ref="Q119" authorId="51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2500р.-поделена на 400 и 2100 -25.07.2024
</t>
        </r>
      </text>
    </comment>
    <comment ref="U119" authorId="51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1963,92 разделила на два участка 108-1/108-2 от 25.09.2024
</t>
        </r>
      </text>
    </comment>
    <comment ref="W119" authorId="51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4200,42 поделены с участком 108/1 92,32 и 4108,10 на уч.108/2
</t>
        </r>
      </text>
    </comment>
    <comment ref="AA119" authorId="52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6320,41-25.12.2024 поделила на два уч.:
5,04 и 6315,37
</t>
        </r>
      </text>
    </comment>
    <comment ref="AF119" authorId="52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5849,67 оплата из суммы 5854,67 27.01.2025
</t>
        </r>
      </text>
    </comment>
    <comment ref="AJ119" authorId="52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5241,42 из5245,65 25.03.2025
</t>
        </r>
      </text>
    </comment>
    <comment ref="AL119" authorId="52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4565,82-поделелны на две  суммы:14,88 и 4550,94-25.04.2025
</t>
        </r>
      </text>
    </comment>
    <comment ref="AN119" authorId="52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3722,02-26.05.2025 распределены между 108/1-3707,21 и 108/2 -14,81
</t>
        </r>
      </text>
    </comment>
    <comment ref="AR119" authorId="52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244,81-28,07,25
2200- 228.07.25
</t>
        </r>
      </text>
    </comment>
    <comment ref="AT119" authorId="52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2850,96-26.08.2025
</t>
        </r>
      </text>
    </comment>
    <comment ref="AV119" authorId="52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3232,31 поделена на две суммы
</t>
        </r>
      </text>
    </comment>
    <comment ref="U120" authorId="52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7000р-оплата 05.09: эл-ия 08.24 и аванс 
</t>
        </r>
      </text>
    </comment>
    <comment ref="AA121" authorId="52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650,00-06.12.2024
</t>
        </r>
      </text>
    </comment>
    <comment ref="AN121" authorId="53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1300-05.05.2025
2950-25.05.2025
</t>
        </r>
      </text>
    </comment>
    <comment ref="AT121" authorId="53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2700-25.08.2025
</t>
        </r>
      </text>
    </comment>
    <comment ref="AV121" authorId="53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3400-25.09.2025
</t>
        </r>
      </text>
    </comment>
    <comment ref="BI121" authorId="53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1000-12.01.26
</t>
        </r>
      </text>
    </comment>
    <comment ref="E122" authorId="53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Оплата: 9500 -декабрт 2023; 9000-25.01.24
</t>
        </r>
      </text>
    </comment>
    <comment ref="G122" authorId="53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200р+6000 оплата 04.02;
22300-оплата 28.02
</t>
        </r>
      </text>
    </comment>
    <comment ref="I122" authorId="53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9800 оплата 26.03.2024
</t>
        </r>
      </text>
    </comment>
    <comment ref="K122" authorId="53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9000 оплата 26.04.24
</t>
        </r>
      </text>
    </comment>
    <comment ref="Q122" authorId="53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4500-24.07.2024;
2900-25.07.2024
</t>
        </r>
      </text>
    </comment>
    <comment ref="U122" authorId="53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1800+5300 оплата 25.09.2024
</t>
        </r>
      </text>
    </comment>
    <comment ref="AA122" authorId="54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13900-06.12.2024
29000-26.12.2024
</t>
        </r>
      </text>
    </comment>
    <comment ref="AH122" authorId="54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25000-27.02.2025
</t>
        </r>
      </text>
    </comment>
    <comment ref="AL122" authorId="54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16000-01.04.2025
10600-26.04.2025
</t>
        </r>
      </text>
    </comment>
    <comment ref="AX122" authorId="54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7200-03.10.2025
4500-25.10.2025
8000-31.10.2025
</t>
        </r>
      </text>
    </comment>
    <comment ref="BK122" authorId="54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23500-02.02.2026
</t>
        </r>
      </text>
    </comment>
    <comment ref="M123" authorId="54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2000-15.05.2024
</t>
        </r>
      </text>
    </comment>
    <comment ref="O123" authorId="54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2000-05.06.24
</t>
        </r>
      </text>
    </comment>
    <comment ref="Y123" authorId="54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5000,00-09.11.2024
</t>
        </r>
      </text>
    </comment>
    <comment ref="AA123" authorId="54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3000-02.12.2024
</t>
        </r>
      </text>
    </comment>
    <comment ref="AH123" authorId="54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600,00-05.02.2025
</t>
        </r>
      </text>
    </comment>
    <comment ref="AL123" authorId="55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500-08.04.2025
</t>
        </r>
      </text>
    </comment>
    <comment ref="AP123" authorId="55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2500-05.06.2025
</t>
        </r>
      </text>
    </comment>
    <comment ref="AX123" authorId="55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1500-09.10.2025
</t>
        </r>
      </text>
    </comment>
    <comment ref="AZ123" authorId="55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2000-03.11.2025
</t>
        </r>
      </text>
    </comment>
    <comment ref="BB123" authorId="55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3000-27.12.2025
</t>
        </r>
      </text>
    </comment>
    <comment ref="BK123" authorId="55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2000-06.02.2026
</t>
        </r>
      </text>
    </comment>
    <comment ref="M124" authorId="55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580р-оплата задолжностей 01.05
</t>
        </r>
      </text>
    </comment>
    <comment ref="O125" authorId="55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3300 оплата 12.06.24
</t>
        </r>
      </text>
    </comment>
    <comment ref="W125" authorId="55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5353,00-07.10.2024
</t>
        </r>
      </text>
    </comment>
    <comment ref="AP125" authorId="55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2900-06.06.2025
</t>
        </r>
      </text>
    </comment>
    <comment ref="AR125" authorId="56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4400-21.07.2025
</t>
        </r>
      </text>
    </comment>
    <comment ref="AV125" authorId="56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1100-05.09.2025
</t>
        </r>
      </text>
    </comment>
    <comment ref="AX125" authorId="56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4000-06.10.25
</t>
        </r>
      </text>
    </comment>
    <comment ref="K126" authorId="56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 вперед на все лето 01.04.24
</t>
        </r>
      </text>
    </comment>
    <comment ref="W126" authorId="56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20000-17.10.2024
</t>
        </r>
      </text>
    </comment>
    <comment ref="AH126" authorId="56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10000-06.02.24
30000-06.02.24
</t>
        </r>
      </text>
    </comment>
    <comment ref="BB126" authorId="56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10000-26.12.2025
30000-аванс.платёёж.
</t>
        </r>
      </text>
    </comment>
    <comment ref="AA127" authorId="56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400,00-17.12.2024
</t>
        </r>
      </text>
    </comment>
    <comment ref="E128" authorId="56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Оплата: 5000-декабрь + 5000 -03.01.24
</t>
        </r>
      </text>
    </comment>
    <comment ref="G128" authorId="56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8000р-16.02.24
</t>
        </r>
      </text>
    </comment>
    <comment ref="I128" authorId="57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 02.03.24-2000р;оплата 16.03.24-6000р
</t>
        </r>
      </text>
    </comment>
    <comment ref="Q128" authorId="57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3000-11.07.2024;
3000-22.07.2024
</t>
        </r>
      </text>
    </comment>
    <comment ref="W128" authorId="57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2000-17.10.2024
</t>
        </r>
      </text>
    </comment>
    <comment ref="AA128" authorId="57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3000-13.12.2024
</t>
        </r>
      </text>
    </comment>
    <comment ref="AF128" authorId="57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5000-оплата 29.01.2025
5000-оплата 31.01.2025
</t>
        </r>
      </text>
    </comment>
    <comment ref="AH128" authorId="57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5000-25.02.2025
</t>
        </r>
      </text>
    </comment>
    <comment ref="AJ128" authorId="57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9000-15.03.2025
</t>
        </r>
      </text>
    </comment>
    <comment ref="AN128" authorId="57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4000-06.05.2025
</t>
        </r>
      </text>
    </comment>
    <comment ref="AP128" authorId="57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3000-14.06.2025
</t>
        </r>
      </text>
    </comment>
    <comment ref="AR128" authorId="57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3000+5000
</t>
        </r>
      </text>
    </comment>
    <comment ref="AX128" authorId="58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4000-04.10.25
3000-22.10.2025
</t>
        </r>
      </text>
    </comment>
    <comment ref="BB128" authorId="58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3000-06.12.2025
6000-10.12.2025
</t>
        </r>
      </text>
    </comment>
    <comment ref="BI128" authorId="58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5000-04.01.2026
6000-12.01.2026
</t>
        </r>
      </text>
    </comment>
    <comment ref="AV129" authorId="58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3000-24.09.25
</t>
        </r>
      </text>
    </comment>
    <comment ref="W132" authorId="58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1000,00-05.10.24
</t>
        </r>
      </text>
    </comment>
    <comment ref="M133" authorId="58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400-12.05.2024
6469,48-24.05.2024
</t>
        </r>
      </text>
    </comment>
    <comment ref="U133" authorId="58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1002,83-02.09.2024;
1902,30-25.09.2024
</t>
        </r>
      </text>
    </comment>
    <comment ref="W133" authorId="58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7906,48-25.10.2024
</t>
        </r>
      </text>
    </comment>
    <comment ref="AP133" authorId="58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1007,08-05.06.2025
1970,83- 25.06.2025
</t>
        </r>
      </text>
    </comment>
    <comment ref="Y134" authorId="58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100,00-28.11.2024
</t>
        </r>
      </text>
    </comment>
    <comment ref="AT134" authorId="59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200-27.08.2025
</t>
        </r>
      </text>
    </comment>
    <comment ref="E135" authorId="59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Оплата: 4591 -декабрь 2023; 2260,24 -22.01.24 из суммы 5236,7$ 23.12.2024 оплата выведена в ноль.
</t>
        </r>
      </text>
    </comment>
    <comment ref="I135" authorId="59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18.03 поделена из суммы 127 уч.5193,29
</t>
        </r>
      </text>
    </comment>
    <comment ref="AJ135" authorId="59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2763,86-03.03.2025
3598,81-26.03.2025
</t>
        </r>
      </text>
    </comment>
    <comment ref="AT135" authorId="59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2256,76-01.08.2025
2921,58-29.08.2025
</t>
        </r>
      </text>
    </comment>
    <comment ref="AX135" authorId="59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01.10.2025-уч.125,127 3512,21;1119,35
</t>
        </r>
      </text>
    </comment>
    <comment ref="BK135" authorId="59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9131,73-02.02,26
уч.125-127
</t>
        </r>
      </text>
    </comment>
    <comment ref="AL136" authorId="59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2902,06-21.04.2025
</t>
        </r>
      </text>
    </comment>
    <comment ref="E137" authorId="59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 22.01.24 из суммы 5236,7;
23.12.2024 оплата выведена в ноль по уч.125, добавлено к уч.127 598,56
</t>
        </r>
      </text>
    </comment>
    <comment ref="I137" authorId="59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18.03 поделена из суммы 125 уч.5193,29
</t>
        </r>
      </text>
    </comment>
    <comment ref="M137" authorId="60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3413,73 оплата 22.05 за уч.125/127.Вся сумма внесена за уч.127, уч.125 по нулям
</t>
        </r>
      </text>
    </comment>
    <comment ref="AA137" authorId="60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1813,00-23.12.2024
1678,86-25.12.2024
</t>
        </r>
      </text>
    </comment>
    <comment ref="AJ137" authorId="60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5908,58-03.03.2025
612,66-26.03.2025
</t>
        </r>
      </text>
    </comment>
    <comment ref="AT137" authorId="60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768,04-01.08.2025
1107,63-29.08.2025
</t>
        </r>
      </text>
    </comment>
    <comment ref="AX137" authorId="60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01.10.2025-уч.125,127 3512,21;1119,35
</t>
        </r>
      </text>
    </comment>
    <comment ref="BK137" authorId="60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9131,73-02.02,26
уч.125-127
</t>
        </r>
      </text>
    </comment>
    <comment ref="E138" authorId="60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Оплата: 12800-декабрь2023;15600-17.01.24
</t>
        </r>
      </text>
    </comment>
    <comment ref="I138" authorId="60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10500-25.03.2024
</t>
        </r>
      </text>
    </comment>
    <comment ref="K138" authorId="60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было 6000 чьи, не знаю...
</t>
        </r>
      </text>
    </comment>
    <comment ref="W138" authorId="60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5000,00-03.10.2024
8500,00-28.10.2024
</t>
        </r>
      </text>
    </comment>
    <comment ref="AA138" authorId="61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11000-06.12.2024
15000-26.12.2024
</t>
        </r>
      </text>
    </comment>
    <comment ref="AH138" authorId="61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15600-05.02.2025
15000-26.02.2025
</t>
        </r>
      </text>
    </comment>
    <comment ref="AL138" authorId="61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10600-04.04.2025
9000-27.04.2025
</t>
        </r>
      </text>
    </comment>
    <comment ref="AV138" authorId="61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7500-25.09.2025
</t>
        </r>
      </text>
    </comment>
    <comment ref="AZ138" authorId="61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10200-05.11.2025
12500-27.11.2025
</t>
        </r>
      </text>
    </comment>
    <comment ref="BI138" authorId="61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15000-01/01/2026
19800-26.01.2026
</t>
        </r>
      </text>
    </comment>
    <comment ref="C140" authorId="61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по реш. Чл.пр. от 01.11.2024 снята зад-сть 123,67
</t>
        </r>
      </text>
    </comment>
    <comment ref="Y141" authorId="61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540,00-02.11.2024
</t>
        </r>
      </text>
    </comment>
    <comment ref="AA141" authorId="61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50,00-05.12.2024
</t>
        </r>
      </text>
    </comment>
    <comment ref="AP141" authorId="61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2284,88-06.06.2025
500,00-26.06.2025
</t>
        </r>
      </text>
    </comment>
    <comment ref="AT141" authorId="62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563,74-
526,29-28.08.2025
</t>
        </r>
      </text>
    </comment>
    <comment ref="AX141" authorId="62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1220,46-05.10.2025
</t>
        </r>
      </text>
    </comment>
    <comment ref="AV145" authorId="62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1421,66-04.09.25
</t>
        </r>
      </text>
    </comment>
    <comment ref="BI145" authorId="62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613-05.01.2026
</t>
        </r>
      </text>
    </comment>
    <comment ref="M147" authorId="62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 оплата вперёд 04.05
1300-27.05.2024
</t>
        </r>
      </text>
    </comment>
    <comment ref="O147" authorId="62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1000р-24.06.24
</t>
        </r>
      </text>
    </comment>
    <comment ref="W147" authorId="62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2000-оплата 03.10.24
</t>
        </r>
      </text>
    </comment>
    <comment ref="AA147" authorId="62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1000-07.12.2024
</t>
        </r>
      </text>
    </comment>
    <comment ref="AV147" authorId="62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2000-26.09.2025
</t>
        </r>
      </text>
    </comment>
    <comment ref="W149" authorId="62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1000-27.10.2024
</t>
        </r>
      </text>
    </comment>
    <comment ref="AA149" authorId="63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1000-05.12.2024
</t>
        </r>
      </text>
    </comment>
    <comment ref="AT149" authorId="63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312-06.08.2025
2000-25.08.2025
</t>
        </r>
      </text>
    </comment>
    <comment ref="AZ149" authorId="63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1000-07.11.2025
</t>
        </r>
      </text>
    </comment>
    <comment ref="U150" authorId="63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247,66-03.09.2024;
857,10-25.09.2024
</t>
        </r>
      </text>
    </comment>
    <comment ref="W150" authorId="63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1058,68-25.10.2024
</t>
        </r>
      </text>
    </comment>
    <comment ref="Y150" authorId="63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134,36-25.11.2024
</t>
        </r>
      </text>
    </comment>
    <comment ref="AR150" authorId="63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2*300,85-25.07.2025
</t>
        </r>
      </text>
    </comment>
    <comment ref="AA151" authorId="63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870,00-25.12.24
</t>
        </r>
      </text>
    </comment>
    <comment ref="M152" authorId="63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100-19.05.2024
500-24.05.2024
</t>
        </r>
      </text>
    </comment>
    <comment ref="O152" authorId="63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500р-07.06.24
500h-24.06.24
</t>
        </r>
      </text>
    </comment>
    <comment ref="AJ152" authorId="64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100-30.03.2025
</t>
        </r>
      </text>
    </comment>
    <comment ref="AP152" authorId="64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500-08.06.2025
</t>
        </r>
      </text>
    </comment>
    <comment ref="E154" authorId="64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Оплата: 3500-17.12; 650-26.12; 750-26.01.24
</t>
        </r>
      </text>
    </comment>
    <comment ref="I154" authorId="64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2100-25.03.24
</t>
        </r>
      </text>
    </comment>
    <comment ref="K154" authorId="64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1100 оплата 26.04.24
</t>
        </r>
      </text>
    </comment>
    <comment ref="Q154" authorId="64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2000-01.07.2024;
2000-26.07.2024
</t>
        </r>
      </text>
    </comment>
    <comment ref="W154" authorId="64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2600-25.10.2024
</t>
        </r>
      </text>
    </comment>
    <comment ref="AA154" authorId="64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550,00-25.12.24
</t>
        </r>
      </text>
    </comment>
    <comment ref="AH154" authorId="64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1250-25.02.2025
2750-25.02.2025
</t>
        </r>
      </text>
    </comment>
    <comment ref="AL154" authorId="64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1000,00-04.04.2025
500-25.04.2025
</t>
        </r>
      </text>
    </comment>
    <comment ref="AX154" authorId="65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3000-08.10.2025
3500-27.10.2025
</t>
        </r>
      </text>
    </comment>
    <comment ref="BI154" authorId="65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1600-26.01.2026
</t>
        </r>
      </text>
    </comment>
    <comment ref="Y155" authorId="652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300,00-25.11.2024
</t>
        </r>
      </text>
    </comment>
    <comment ref="W156" authorId="653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5300,00-08.10.24
</t>
        </r>
      </text>
    </comment>
    <comment ref="Y156" authorId="654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7000,00-08.11.2024
</t>
        </r>
      </text>
    </comment>
    <comment ref="AJ156" authorId="655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2000-05.03.2025
</t>
        </r>
      </text>
    </comment>
    <comment ref="AL156" authorId="656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3000-08.04.2025
</t>
        </r>
      </text>
    </comment>
    <comment ref="AV156" authorId="657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7100-08.09.2025
</t>
        </r>
      </text>
    </comment>
    <comment ref="AX156" authorId="658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7750-07.10.2025
</t>
        </r>
      </text>
    </comment>
    <comment ref="AZ156" authorId="659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4500-07.11.2025
</t>
        </r>
      </text>
    </comment>
    <comment ref="BB156" authorId="66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4400-05.12.2025
</t>
        </r>
      </text>
    </comment>
  </commentList>
</comments>
</file>

<file path=xl/comments2.xml><?xml version="1.0" encoding="utf-8"?>
<comments xmlns="http://schemas.openxmlformats.org/spreadsheetml/2006/main">
  <authors>
    <author>tc={00B200F4-0006-4000-BD39-005600210094}</author>
    <author>tc={00610005-0015-4C96-9477-004B003D0026}</author>
    <author>tc={00CE003A-00E6-466A-AD54-00BE00F70010}</author>
  </authors>
  <commentList>
    <comment ref="B7" authorId="0" shapeId="0">
      <text/>
    </comment>
    <comment ref="X7" authorId="1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Замена на новый счётчик
</t>
        </r>
      </text>
    </comment>
    <comment ref="AO7" authorId="2" shapeId="0">
      <text/>
    </comment>
  </commentList>
</comments>
</file>

<file path=xl/sharedStrings.xml><?xml version="1.0" encoding="utf-8"?>
<sst xmlns="http://schemas.openxmlformats.org/spreadsheetml/2006/main" count="1766" uniqueCount="521">
  <si>
    <t>НАРАСТАЮЩИЙ ИТОГ ПО ОПЛАТЕ ЗА ЭЛЕКТРИЧЕСТВО 2024-25Г</t>
  </si>
  <si>
    <t>НАРАСТАЮЩИЙ ИТОГ ПО ОПЛАТЕ ЗА ЭЛЕКТРИЧЕСТВО 2025Г</t>
  </si>
  <si>
    <t xml:space="preserve"> </t>
  </si>
  <si>
    <t>Участок</t>
  </si>
  <si>
    <t>Ф.И.О.</t>
  </si>
  <si>
    <t>долг на 12.2023</t>
  </si>
  <si>
    <t xml:space="preserve">Январь </t>
  </si>
  <si>
    <t>оплата  декабрь/январь</t>
  </si>
  <si>
    <t xml:space="preserve">Февраль </t>
  </si>
  <si>
    <t>оплата  февраль</t>
  </si>
  <si>
    <t xml:space="preserve">Март </t>
  </si>
  <si>
    <t>оплата  март</t>
  </si>
  <si>
    <t xml:space="preserve">Апрель </t>
  </si>
  <si>
    <t>оплата  апрель</t>
  </si>
  <si>
    <t>Май</t>
  </si>
  <si>
    <t>оплата май</t>
  </si>
  <si>
    <t>Июнь</t>
  </si>
  <si>
    <t>оплата  июнь</t>
  </si>
  <si>
    <t>Июль</t>
  </si>
  <si>
    <t>оплата  июль</t>
  </si>
  <si>
    <t>Август</t>
  </si>
  <si>
    <t>оплата  август</t>
  </si>
  <si>
    <t>Сентябрь</t>
  </si>
  <si>
    <t>оплата  сентябрь</t>
  </si>
  <si>
    <t>Октябрь</t>
  </si>
  <si>
    <t>оплата  октябрь</t>
  </si>
  <si>
    <t>ноябрь</t>
  </si>
  <si>
    <t>оплата  ноябрь</t>
  </si>
  <si>
    <t>декабрь</t>
  </si>
  <si>
    <t>оплата  декабрь</t>
  </si>
  <si>
    <t>Нарастающий итог 2024</t>
  </si>
  <si>
    <t>оплата  январь</t>
  </si>
  <si>
    <t>Нарастающий итог 2025 по электричеству</t>
  </si>
  <si>
    <t>счет</t>
  </si>
  <si>
    <t>деньги</t>
  </si>
  <si>
    <t>Январь  2026</t>
  </si>
  <si>
    <t>Февраль  2026</t>
  </si>
  <si>
    <t>Март   2026</t>
  </si>
  <si>
    <t>1</t>
  </si>
  <si>
    <t>ПОЛЯКОВА Е.В.</t>
  </si>
  <si>
    <t>2-1</t>
  </si>
  <si>
    <t>ВИНОГРАДОВА О.В.</t>
  </si>
  <si>
    <t>2-2</t>
  </si>
  <si>
    <t>3</t>
  </si>
  <si>
    <t>ЛУКУНИН И.А.</t>
  </si>
  <si>
    <t>4</t>
  </si>
  <si>
    <t>МАЛЮКИНА Ю.В.</t>
  </si>
  <si>
    <t>5</t>
  </si>
  <si>
    <t>ЩИТОВА Е.П.</t>
  </si>
  <si>
    <t>6</t>
  </si>
  <si>
    <t>АКСЁНОВ А.В.</t>
  </si>
  <si>
    <t>7</t>
  </si>
  <si>
    <t>ПАНКРАТОВА П.М.</t>
  </si>
  <si>
    <t>8</t>
  </si>
  <si>
    <t>КОВАЛЁВ М.Н.</t>
  </si>
  <si>
    <t>9</t>
  </si>
  <si>
    <t>Туева Елена / ГАНКИН А.Л.</t>
  </si>
  <si>
    <t>10-1</t>
  </si>
  <si>
    <t>КОФМАН О.А.</t>
  </si>
  <si>
    <t>10-2</t>
  </si>
  <si>
    <t>ШУЛИКОВСКАЯ Ю.А.</t>
  </si>
  <si>
    <t>11</t>
  </si>
  <si>
    <t>АНТОНОВА Ю.А.</t>
  </si>
  <si>
    <t>12</t>
  </si>
  <si>
    <t>УДАЛОВА Е.А.</t>
  </si>
  <si>
    <t>13</t>
  </si>
  <si>
    <t>Шерин И./ХОЛЬКИНА С.В.</t>
  </si>
  <si>
    <t>14</t>
  </si>
  <si>
    <t>ДОНСКОЙ А.А.</t>
  </si>
  <si>
    <t>15</t>
  </si>
  <si>
    <t>ЗЫКОВА Т.В.</t>
  </si>
  <si>
    <t>16</t>
  </si>
  <si>
    <t>17</t>
  </si>
  <si>
    <t>МОРОЗЕНКОВА С.А.</t>
  </si>
  <si>
    <t>ГОРОДИШЕНИНА Ю.Ю.</t>
  </si>
  <si>
    <t>18</t>
  </si>
  <si>
    <t>ЛИСИЦИНА Е.О.</t>
  </si>
  <si>
    <t>19</t>
  </si>
  <si>
    <t>20</t>
  </si>
  <si>
    <t>СТАРОВОЙТОВА О.В.</t>
  </si>
  <si>
    <t>21</t>
  </si>
  <si>
    <t>ЕГОРОВ А.К.</t>
  </si>
  <si>
    <t>22-1</t>
  </si>
  <si>
    <t>ПАНКРАТОВА С.Л.</t>
  </si>
  <si>
    <t>22-2</t>
  </si>
  <si>
    <t>КОНЯЕВА Т.Я.</t>
  </si>
  <si>
    <t>КОНЯЕВА Т.Я./Бобылёв А.В.</t>
  </si>
  <si>
    <t>23</t>
  </si>
  <si>
    <t>КОПТЕВА В.Н.</t>
  </si>
  <si>
    <t>24</t>
  </si>
  <si>
    <t>КОРЯКОВА Г.Ю.</t>
  </si>
  <si>
    <t>25</t>
  </si>
  <si>
    <t>БЕРЕЖНОВ А.Б.</t>
  </si>
  <si>
    <t>26</t>
  </si>
  <si>
    <t>ВОСТРИКОВ И.В.УМЕР/Плем-ца Вострикова Наталья Евгеньевна</t>
  </si>
  <si>
    <t>27</t>
  </si>
  <si>
    <t>Алексеева Екатерина Владимировна</t>
  </si>
  <si>
    <t>САНИНА Е.Я.</t>
  </si>
  <si>
    <t>28</t>
  </si>
  <si>
    <t>ГРИГОРКИН В.В./Воронина Н.А.</t>
  </si>
  <si>
    <t>29</t>
  </si>
  <si>
    <t>30</t>
  </si>
  <si>
    <t>МОИСЕЕНКО Н.Л.</t>
  </si>
  <si>
    <t>31-2</t>
  </si>
  <si>
    <t>АНДРОНОВА М.В.</t>
  </si>
  <si>
    <t>32</t>
  </si>
  <si>
    <t>ДУДКИНА Т.Э.</t>
  </si>
  <si>
    <t>33</t>
  </si>
  <si>
    <t>собственник не известен</t>
  </si>
  <si>
    <t>34</t>
  </si>
  <si>
    <t>РЫЖЕНКОВА В.В.</t>
  </si>
  <si>
    <t>35</t>
  </si>
  <si>
    <t>Волкогонов Владимир</t>
  </si>
  <si>
    <t>36</t>
  </si>
  <si>
    <t>КОЛЕСНИК С.И.</t>
  </si>
  <si>
    <t>37</t>
  </si>
  <si>
    <t>БЕГУН А.А.</t>
  </si>
  <si>
    <t>38</t>
  </si>
  <si>
    <t>МАКСИМОВ А.М.</t>
  </si>
  <si>
    <t>39</t>
  </si>
  <si>
    <t>ДАВЛЕТОВА М.И.</t>
  </si>
  <si>
    <t>40</t>
  </si>
  <si>
    <t>БОРИСЕВИЧ Г.М.</t>
  </si>
  <si>
    <t>41</t>
  </si>
  <si>
    <t>ПОТАПОВ О.Б.</t>
  </si>
  <si>
    <t>42</t>
  </si>
  <si>
    <t>ЯКОВЛЕВА Е.Н.</t>
  </si>
  <si>
    <t>43</t>
  </si>
  <si>
    <t>ПОТАПОВА Н.Б.</t>
  </si>
  <si>
    <t>44</t>
  </si>
  <si>
    <t>БОГАНОВА Т.В.</t>
  </si>
  <si>
    <t>45</t>
  </si>
  <si>
    <t>ГРОМОВ А.С.</t>
  </si>
  <si>
    <t>46</t>
  </si>
  <si>
    <t>ЩЕРБАКОВ А.М.</t>
  </si>
  <si>
    <t>47</t>
  </si>
  <si>
    <t>СИМОНОВА С.А.</t>
  </si>
  <si>
    <t>Селедцов М.А.</t>
  </si>
  <si>
    <t>48</t>
  </si>
  <si>
    <t>ПУЛЬЧЕВ А.В.</t>
  </si>
  <si>
    <t>49</t>
  </si>
  <si>
    <t>МЫШКО Т.Л.</t>
  </si>
  <si>
    <t>50</t>
  </si>
  <si>
    <t>НИКОЛАЕВ А.</t>
  </si>
  <si>
    <t>51</t>
  </si>
  <si>
    <t>РАЩУПКИНА А.А.</t>
  </si>
  <si>
    <t>52</t>
  </si>
  <si>
    <t>АЛИЕВА А.В.</t>
  </si>
  <si>
    <t>53</t>
  </si>
  <si>
    <t>МИРОНОВ Г.В.</t>
  </si>
  <si>
    <t>54</t>
  </si>
  <si>
    <t>ГОРБАТОВ С.Э.</t>
  </si>
  <si>
    <t>55</t>
  </si>
  <si>
    <t>56</t>
  </si>
  <si>
    <t>БУРЦЕВ /Зайцева Н.В.</t>
  </si>
  <si>
    <t>57-1</t>
  </si>
  <si>
    <t>АНОХИН В.Н.</t>
  </si>
  <si>
    <t>58</t>
  </si>
  <si>
    <t>ЧЕРТКОВА Н.А.</t>
  </si>
  <si>
    <t>59</t>
  </si>
  <si>
    <t>МЕЛЬНИК Г.А.</t>
  </si>
  <si>
    <t>60</t>
  </si>
  <si>
    <t>61</t>
  </si>
  <si>
    <t>ТЕРЕХОВ В.А.</t>
  </si>
  <si>
    <t>62</t>
  </si>
  <si>
    <t>КОСТЮКОВСКАЯ Э.И.</t>
  </si>
  <si>
    <t>63</t>
  </si>
  <si>
    <t>МИРОНОВА И.Б.</t>
  </si>
  <si>
    <t>64</t>
  </si>
  <si>
    <t>ОМЕЛЬЧЕНКО Т.В.</t>
  </si>
  <si>
    <t>65</t>
  </si>
  <si>
    <t>СЮРКАЛОВА И.М.</t>
  </si>
  <si>
    <t>66</t>
  </si>
  <si>
    <t>ШАЛАЕВА Л.В.</t>
  </si>
  <si>
    <t>67</t>
  </si>
  <si>
    <t>АНИКАНОВ Д.А.</t>
  </si>
  <si>
    <t>68</t>
  </si>
  <si>
    <t>ЦУЛАЯ А.З.</t>
  </si>
  <si>
    <t>69</t>
  </si>
  <si>
    <t>ЖУКОВ С.В.</t>
  </si>
  <si>
    <t>70</t>
  </si>
  <si>
    <t>ДАЯН С.С.</t>
  </si>
  <si>
    <t>71</t>
  </si>
  <si>
    <t>КРИЧЕВЕЦ Р.З.</t>
  </si>
  <si>
    <t>72</t>
  </si>
  <si>
    <t>ТИТУС Ю.О</t>
  </si>
  <si>
    <t>ТИТУС Ю.О.</t>
  </si>
  <si>
    <t>72-1</t>
  </si>
  <si>
    <t>Ерёмин А.Г.</t>
  </si>
  <si>
    <t>Ерёмин</t>
  </si>
  <si>
    <t>73</t>
  </si>
  <si>
    <t>Плыкин В.Н</t>
  </si>
  <si>
    <t>74</t>
  </si>
  <si>
    <t>КОЗЛОВ А.А.</t>
  </si>
  <si>
    <t>75 - 1</t>
  </si>
  <si>
    <t>Зейналова Светлана/Чернышенко Михаил Васильевич</t>
  </si>
  <si>
    <t>Светлана Зейналова/Чернышенко Михаил Васильевич</t>
  </si>
  <si>
    <t>75 - 2</t>
  </si>
  <si>
    <t>Зейналова Светлана</t>
  </si>
  <si>
    <t>76</t>
  </si>
  <si>
    <t>БЕЛЯЕВ А.Т.</t>
  </si>
  <si>
    <t>77</t>
  </si>
  <si>
    <t>БАРЫШНИКОВА М.Н.</t>
  </si>
  <si>
    <t>78</t>
  </si>
  <si>
    <t>ЕФИМОВА Н.В.</t>
  </si>
  <si>
    <t>79</t>
  </si>
  <si>
    <t>Тупикова Анна</t>
  </si>
  <si>
    <t>80</t>
  </si>
  <si>
    <t>ГЕРЧИКОВА Е.Ю.</t>
  </si>
  <si>
    <t>81-1</t>
  </si>
  <si>
    <t>ЛОСЕВ В.Г.</t>
  </si>
  <si>
    <t>81-2</t>
  </si>
  <si>
    <t>82</t>
  </si>
  <si>
    <t>83</t>
  </si>
  <si>
    <t>РЯБЧЕНКОВ Н.В.</t>
  </si>
  <si>
    <t>84</t>
  </si>
  <si>
    <t>ДЕМЬЯНЧЕНКО Н.А.</t>
  </si>
  <si>
    <t>85</t>
  </si>
  <si>
    <t>ПАЛАЗНИК О.М.</t>
  </si>
  <si>
    <t>86-1</t>
  </si>
  <si>
    <t>КРАЙНЮЧЕНКО В.В.</t>
  </si>
  <si>
    <t>86-2</t>
  </si>
  <si>
    <t>87</t>
  </si>
  <si>
    <t>ЖЕМЕРДЕЕВ О.В./Романова М.А.</t>
  </si>
  <si>
    <t>88</t>
  </si>
  <si>
    <t>КУЗЬМИЧЕВА Е.Ю.</t>
  </si>
  <si>
    <t>89</t>
  </si>
  <si>
    <t>ЛАТЫШЕВ К.Е.</t>
  </si>
  <si>
    <t>90</t>
  </si>
  <si>
    <t>ПАПКО М.Ю.</t>
  </si>
  <si>
    <t>90-94</t>
  </si>
  <si>
    <t>91</t>
  </si>
  <si>
    <t>МИЦИЧ Д.</t>
  </si>
  <si>
    <t>92</t>
  </si>
  <si>
    <t>КОШЕЛЕВ И.И.</t>
  </si>
  <si>
    <t>93</t>
  </si>
  <si>
    <t>АФАНАСКИНА А.В.</t>
  </si>
  <si>
    <t>94</t>
  </si>
  <si>
    <t>94-90</t>
  </si>
  <si>
    <t>95</t>
  </si>
  <si>
    <t>ТИМОФЕЕВА Е.Н.</t>
  </si>
  <si>
    <t>96</t>
  </si>
  <si>
    <t>ДАНИЛИНА О.В.</t>
  </si>
  <si>
    <t>ДАНИЛИНА(Виноградова) О.В.</t>
  </si>
  <si>
    <t>97</t>
  </si>
  <si>
    <t>СЕМЁНКИН Ф.Б.</t>
  </si>
  <si>
    <t>98</t>
  </si>
  <si>
    <t>КИЧАТОВА М.С.</t>
  </si>
  <si>
    <t>99</t>
  </si>
  <si>
    <t>РАКИТИНА Е.Ф.</t>
  </si>
  <si>
    <t>100</t>
  </si>
  <si>
    <t>КОСТАКОВА Г.А.</t>
  </si>
  <si>
    <t>101</t>
  </si>
  <si>
    <t>МАМОНТОВА Н.В.</t>
  </si>
  <si>
    <t>102</t>
  </si>
  <si>
    <t>ГУСАКОВА В.М.</t>
  </si>
  <si>
    <t>103</t>
  </si>
  <si>
    <t>Ушков В.М.</t>
  </si>
  <si>
    <t>Ушков Вадим Михайлович</t>
  </si>
  <si>
    <t>104-1</t>
  </si>
  <si>
    <t>ТИХОМИРОВ М.А.</t>
  </si>
  <si>
    <t>104-2</t>
  </si>
  <si>
    <t>105</t>
  </si>
  <si>
    <t>ЧЕРНОВА Е.А.</t>
  </si>
  <si>
    <t>106</t>
  </si>
  <si>
    <t>Розанов/ФИЛЮШИНА Т.М.</t>
  </si>
  <si>
    <t>107</t>
  </si>
  <si>
    <t>ЮДКИС С.М.</t>
  </si>
  <si>
    <t>108-1</t>
  </si>
  <si>
    <t>ТУЛОВОВА О.С.</t>
  </si>
  <si>
    <t>108-2</t>
  </si>
  <si>
    <t>109</t>
  </si>
  <si>
    <t>МАЛЬЦЕВА Н.Б.</t>
  </si>
  <si>
    <t>110</t>
  </si>
  <si>
    <t>ЗАЦЕПИНА З.Б.</t>
  </si>
  <si>
    <t>111</t>
  </si>
  <si>
    <t>ШИЛОВА Е.А.</t>
  </si>
  <si>
    <t>112</t>
  </si>
  <si>
    <t>ЛИМАРЕНКО Е.А.</t>
  </si>
  <si>
    <t>113</t>
  </si>
  <si>
    <t>АФАНАСЬЕВА Е.П.</t>
  </si>
  <si>
    <t>114</t>
  </si>
  <si>
    <t>САВИНИЧ Т.А.</t>
  </si>
  <si>
    <t>115</t>
  </si>
  <si>
    <t>ГУБЕНКО Н.Г.</t>
  </si>
  <si>
    <t>116</t>
  </si>
  <si>
    <t>СЕНЯВИНА Н.К.</t>
  </si>
  <si>
    <t>118</t>
  </si>
  <si>
    <t>БЫКОВА И.К.</t>
  </si>
  <si>
    <t>119</t>
  </si>
  <si>
    <t>БЫСТРОВА Н.П.</t>
  </si>
  <si>
    <t>120</t>
  </si>
  <si>
    <t>КИЧАТОВ С.А.</t>
  </si>
  <si>
    <t>121</t>
  </si>
  <si>
    <t>122</t>
  </si>
  <si>
    <t>ДУБНОВ Е.В.</t>
  </si>
  <si>
    <t>123</t>
  </si>
  <si>
    <t>КОНОНОВА Е.А.</t>
  </si>
  <si>
    <t>124</t>
  </si>
  <si>
    <t>АЛТУФЬЕВА Т.В.</t>
  </si>
  <si>
    <t>125</t>
  </si>
  <si>
    <t>КУСНИРОВИЧ Э.М.</t>
  </si>
  <si>
    <t>126</t>
  </si>
  <si>
    <t>СМИРНОВА С.В.</t>
  </si>
  <si>
    <t>127</t>
  </si>
  <si>
    <t>128</t>
  </si>
  <si>
    <t>ВОЛКОВА Е.Н.</t>
  </si>
  <si>
    <t>129</t>
  </si>
  <si>
    <t>ЩЕРБАКОВА Т.В.</t>
  </si>
  <si>
    <t>130-1</t>
  </si>
  <si>
    <t>ТЕМЯШЕВА Н.И.</t>
  </si>
  <si>
    <t>130-2</t>
  </si>
  <si>
    <t>ЧЕРНЫХ Н.Ю.</t>
  </si>
  <si>
    <t>131</t>
  </si>
  <si>
    <t>СЕДОВ С.Г.</t>
  </si>
  <si>
    <t>132</t>
  </si>
  <si>
    <t>АХЛЕБИНИНСКИЙ Я.В.</t>
  </si>
  <si>
    <t>133</t>
  </si>
  <si>
    <t>МАРКОВ С.А.</t>
  </si>
  <si>
    <t>134</t>
  </si>
  <si>
    <t>ШАГУРИН М.Л.</t>
  </si>
  <si>
    <t>135</t>
  </si>
  <si>
    <t>НИКИТИНА К.Р.</t>
  </si>
  <si>
    <t>136</t>
  </si>
  <si>
    <t>РАДЬКО Л.В.</t>
  </si>
  <si>
    <t>137</t>
  </si>
  <si>
    <t>ТАФЛИОВИЧ Д.</t>
  </si>
  <si>
    <t>138</t>
  </si>
  <si>
    <t>НАУМЕНКО А.М.</t>
  </si>
  <si>
    <t>139</t>
  </si>
  <si>
    <t>ЖУКОВЕЦ Е.А.</t>
  </si>
  <si>
    <t>140</t>
  </si>
  <si>
    <t>Панина (Старченко)Екатерина Евгеньевна</t>
  </si>
  <si>
    <t>141</t>
  </si>
  <si>
    <t>СИНЕЛЬНИКОВ Л.Н.</t>
  </si>
  <si>
    <t>142</t>
  </si>
  <si>
    <t>143-1</t>
  </si>
  <si>
    <t>ЛАПТЕВА Ю.К.</t>
  </si>
  <si>
    <t>143-2</t>
  </si>
  <si>
    <t>МАМАЕВА О.К.</t>
  </si>
  <si>
    <t>144</t>
  </si>
  <si>
    <t>ЗУБОВА О.Ю.</t>
  </si>
  <si>
    <t>Водонап. башня</t>
  </si>
  <si>
    <t>Въездные ворота</t>
  </si>
  <si>
    <t>Освещение</t>
  </si>
  <si>
    <t>Сторожка</t>
  </si>
  <si>
    <t>ИТОГО</t>
  </si>
  <si>
    <t>Начислено:</t>
  </si>
  <si>
    <t>оплачено:</t>
  </si>
  <si>
    <t xml:space="preserve">СУММЫ  К  ОПЛАТЕ  по месяцам в 2024 году </t>
  </si>
  <si>
    <t xml:space="preserve">СУММЫ  К  ОПЛАТЕ  по месяцам в 2025 году </t>
  </si>
  <si>
    <t>Счетчик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</si>
  <si>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</si>
  <si>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</si>
  <si>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</si>
  <si>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</si>
  <si>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</si>
  <si>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</si>
  <si>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</si>
  <si>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</si>
  <si>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</si>
  <si>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</si>
  <si>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Итого</t>
  </si>
  <si>
    <t>зав №</t>
  </si>
  <si>
    <t>2024</t>
  </si>
  <si>
    <t>2025</t>
  </si>
  <si>
    <t>2026</t>
  </si>
  <si>
    <t>11087/1</t>
  </si>
  <si>
    <t>11145/1</t>
  </si>
  <si>
    <t>11145/2</t>
  </si>
  <si>
    <t>11087/2</t>
  </si>
  <si>
    <t>Замена 2025-08-31 11:15:22 на 51584660, 3</t>
  </si>
  <si>
    <t>11168/1</t>
  </si>
  <si>
    <t>11168/2</t>
  </si>
  <si>
    <t>11188/1</t>
  </si>
  <si>
    <t>11188/2</t>
  </si>
  <si>
    <t>11188/3</t>
  </si>
  <si>
    <t>373394/1</t>
  </si>
  <si>
    <t>373320/1</t>
  </si>
  <si>
    <t>373371/1</t>
  </si>
  <si>
    <t>373393/1</t>
  </si>
  <si>
    <t>373369/1</t>
  </si>
  <si>
    <t>17839/2</t>
  </si>
  <si>
    <t>373355/1</t>
  </si>
  <si>
    <t>11162/1</t>
  </si>
  <si>
    <t>11162/2</t>
  </si>
  <si>
    <t>11152/1</t>
  </si>
  <si>
    <t>11160/1</t>
  </si>
  <si>
    <t>11152/2</t>
  </si>
  <si>
    <t>11160/2</t>
  </si>
  <si>
    <t>11191/3</t>
  </si>
  <si>
    <t>11191/1</t>
  </si>
  <si>
    <t>11191/2</t>
  </si>
  <si>
    <t>11167/1</t>
  </si>
  <si>
    <t>Замена 2025-06-25 17:12:33 на 49728689, 23</t>
  </si>
  <si>
    <t>11167/2</t>
  </si>
  <si>
    <t>373366/1</t>
  </si>
  <si>
    <t>373361/1</t>
  </si>
  <si>
    <t>373372/1</t>
  </si>
  <si>
    <t>373370/1</t>
  </si>
  <si>
    <t>373368/1</t>
  </si>
  <si>
    <t>373399/1</t>
  </si>
  <si>
    <t>367679/1</t>
  </si>
  <si>
    <t>11144/2</t>
  </si>
  <si>
    <t>-</t>
  </si>
  <si>
    <t>367679/2</t>
  </si>
  <si>
    <t>11165/1</t>
  </si>
  <si>
    <t>11165/2</t>
  </si>
  <si>
    <t>11131/1</t>
  </si>
  <si>
    <t>10961/1</t>
  </si>
  <si>
    <t>11195/3</t>
  </si>
  <si>
    <t>11195/1</t>
  </si>
  <si>
    <t>11198/3</t>
  </si>
  <si>
    <t>11198/1</t>
  </si>
  <si>
    <t>11198/2</t>
  </si>
  <si>
    <t>11155/1</t>
  </si>
  <si>
    <t>11155/2</t>
  </si>
  <si>
    <t>11235/1</t>
  </si>
  <si>
    <t>11185/1</t>
  </si>
  <si>
    <t>11235/2</t>
  </si>
  <si>
    <t>11185/2</t>
  </si>
  <si>
    <t>11092/1</t>
  </si>
  <si>
    <t>11083/1</t>
  </si>
  <si>
    <t>11092/2</t>
  </si>
  <si>
    <t>11083/2</t>
  </si>
  <si>
    <t>11091/2</t>
  </si>
  <si>
    <t>373373/1</t>
  </si>
  <si>
    <t>57</t>
  </si>
  <si>
    <t>11091/1</t>
  </si>
  <si>
    <t>373363/1</t>
  </si>
  <si>
    <t>11239/2</t>
  </si>
  <si>
    <t>11201/3</t>
  </si>
  <si>
    <t>11239/1</t>
  </si>
  <si>
    <t>11201/2</t>
  </si>
  <si>
    <t>11201/1</t>
  </si>
  <si>
    <t>11143/1</t>
  </si>
  <si>
    <t>11143/2</t>
  </si>
  <si>
    <t>373359/1</t>
  </si>
  <si>
    <t>11169/2</t>
  </si>
  <si>
    <t>25451/3</t>
  </si>
  <si>
    <t>25451/2</t>
  </si>
  <si>
    <t>25451/1</t>
  </si>
  <si>
    <t>11256/2</t>
  </si>
  <si>
    <t>18868/1</t>
  </si>
  <si>
    <t>11256/1</t>
  </si>
  <si>
    <t>18868/2</t>
  </si>
  <si>
    <t>10953/1</t>
  </si>
  <si>
    <t>26098/2</t>
  </si>
  <si>
    <t>10949/1</t>
  </si>
  <si>
    <t>11146/1</t>
  </si>
  <si>
    <t>11146/2</t>
  </si>
  <si>
    <t>18812/1</t>
  </si>
  <si>
    <t>362051/1</t>
  </si>
  <si>
    <t>18812/2</t>
  </si>
  <si>
    <t>26098/1</t>
  </si>
  <si>
    <t>26098/3</t>
  </si>
  <si>
    <t>11085/1</t>
  </si>
  <si>
    <t>27620/1</t>
  </si>
  <si>
    <t>11085/2</t>
  </si>
  <si>
    <t>368037/2</t>
  </si>
  <si>
    <t>368037/1</t>
  </si>
  <si>
    <t>372918/1</t>
  </si>
  <si>
    <t>11192/1</t>
  </si>
  <si>
    <t>11192/2</t>
  </si>
  <si>
    <t>11192/3</t>
  </si>
  <si>
    <t>11158/1</t>
  </si>
  <si>
    <t>11158/2</t>
  </si>
  <si>
    <t>10957/1</t>
  </si>
  <si>
    <t>11134/1</t>
  </si>
  <si>
    <t>10950/1</t>
  </si>
  <si>
    <t>10592/1</t>
  </si>
  <si>
    <t>11088/1</t>
  </si>
  <si>
    <t>10592/2</t>
  </si>
  <si>
    <t>11088/2</t>
  </si>
  <si>
    <t>25458/3</t>
  </si>
  <si>
    <t>25458/1</t>
  </si>
  <si>
    <t>13306/1</t>
  </si>
  <si>
    <t>25458/2</t>
  </si>
  <si>
    <t>18599/2</t>
  </si>
  <si>
    <t>18599/1</t>
  </si>
  <si>
    <t>367741/1</t>
  </si>
  <si>
    <t>11151/1</t>
  </si>
  <si>
    <t>367741/2</t>
  </si>
  <si>
    <t>11176/1</t>
  </si>
  <si>
    <t>11164/1</t>
  </si>
  <si>
    <t>11176/2</t>
  </si>
  <si>
    <t>11164/2</t>
  </si>
  <si>
    <t>11187/1</t>
  </si>
  <si>
    <t>11187/2</t>
  </si>
  <si>
    <t>11161/1</t>
  </si>
  <si>
    <t>11161/2</t>
  </si>
  <si>
    <t>368031/2</t>
  </si>
  <si>
    <t>368031/1</t>
  </si>
  <si>
    <t>11148/2</t>
  </si>
  <si>
    <t>11148/1</t>
  </si>
  <si>
    <t>10946/1</t>
  </si>
  <si>
    <t>11217/1</t>
  </si>
  <si>
    <t>11138/1</t>
  </si>
  <si>
    <t>11151/2</t>
  </si>
  <si>
    <t>11177/2</t>
  </si>
  <si>
    <t>11177/1</t>
  </si>
  <si>
    <t>11194/2</t>
  </si>
  <si>
    <t>11163/1</t>
  </si>
  <si>
    <t>11199/1</t>
  </si>
  <si>
    <t>11194/3</t>
  </si>
  <si>
    <t>11166/1</t>
  </si>
  <si>
    <t>11163/2</t>
  </si>
  <si>
    <t>11166/2</t>
  </si>
  <si>
    <t>11246/2</t>
  </si>
  <si>
    <t>11189/2</t>
  </si>
  <si>
    <t>11246/1</t>
  </si>
  <si>
    <t>11189/1</t>
  </si>
  <si>
    <t>11189/3</t>
  </si>
  <si>
    <t>372914/1</t>
  </si>
  <si>
    <t>373362/1</t>
  </si>
  <si>
    <t>373395/1</t>
  </si>
  <si>
    <t>11190/1</t>
  </si>
  <si>
    <t>11190/2</t>
  </si>
  <si>
    <t>11190/3</t>
  </si>
  <si>
    <t>373357/1</t>
  </si>
  <si>
    <t>11169/1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</si>
</sst>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₽&quot;;[Red]\-#,##0.00\ &quot;₽&quot;"/>
    <numFmt numFmtId="164" formatCode="#,##0.00\ &quot;₽&quot;"/>
  </numFmts>
  <fonts count="30" x14ac:knownFonts="1">
    <font>
      <sz val="11"/>
      <color theme="1"/>
      <name val="Calibri"/>
      <scheme val="minor"/>
    </font>
    <font>
      <sz val="11"/>
      <color indexed="64"/>
      <name val="Calibri"/>
    </font>
    <font>
      <sz val="11"/>
      <name val="Calibri"/>
      <scheme val="minor"/>
    </font>
    <font>
      <b/>
      <sz val="11"/>
      <color theme="1"/>
      <name val="Calibri"/>
      <scheme val="minor"/>
    </font>
    <font>
      <b/>
      <sz val="12"/>
      <name val="Arial Cyr"/>
    </font>
    <font>
      <b/>
      <sz val="10"/>
      <name val="Times New Roman"/>
    </font>
    <font>
      <b/>
      <sz val="8"/>
      <color theme="1"/>
      <name val="Arial"/>
    </font>
    <font>
      <b/>
      <sz val="9"/>
      <color theme="1"/>
      <name val="Arial"/>
    </font>
    <font>
      <sz val="11"/>
      <name val="Arial Cyr"/>
    </font>
    <font>
      <sz val="10"/>
      <name val="Times New Roman"/>
    </font>
    <font>
      <sz val="9"/>
      <name val="Arial Cyr"/>
    </font>
    <font>
      <sz val="10"/>
      <color indexed="2"/>
      <name val="Times New Roman"/>
    </font>
    <font>
      <sz val="11"/>
      <color indexed="2"/>
      <name val="Arial Cyr"/>
    </font>
    <font>
      <sz val="11"/>
      <color indexed="2"/>
      <name val="Calibri"/>
      <scheme val="minor"/>
    </font>
    <font>
      <sz val="11"/>
      <color theme="1"/>
      <name val="Arial Cyr"/>
    </font>
    <font>
      <sz val="10"/>
      <color theme="1"/>
      <name val="Times New Roman"/>
    </font>
    <font>
      <sz val="9"/>
      <color indexed="4"/>
      <name val="Arial Cyr"/>
    </font>
    <font>
      <b/>
      <sz val="9"/>
      <name val="Tahoma"/>
    </font>
    <font>
      <sz val="9"/>
      <name val="Tahoma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Arial Cy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theme="0"/>
      <name val="Arial Cyr"/>
    </font>
    <font>
      <b/>
      <sz val="10"/>
      <color theme="0"/>
      <name val="Arial Cyr"/>
    </font>
    <font>
      <sz val="10"/>
      <color theme="0"/>
      <name val="Arial Cyr"/>
    </font>
    <font>
      <b/>
      <sz val="9"/>
      <color theme="0"/>
      <name val="Verdana"/>
      <family val="2"/>
      <charset val="204"/>
    </font>
    <font>
      <sz val="10"/>
      <color theme="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C000"/>
        <bgColor rgb="FFFFC000"/>
      </patternFill>
    </fill>
    <fill>
      <patternFill patternType="solid">
        <fgColor indexed="5"/>
        <bgColor indexed="5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  <fill>
      <patternFill patternType="solid">
        <fgColor theme="0"/>
        <bgColor indexed="52"/>
      </patternFill>
    </fill>
    <fill>
      <patternFill patternType="solid">
        <fgColor theme="9" tint="0.79998168889431442"/>
        <bgColor rgb="FFFFC000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Fill="0" applyProtection="0"/>
    <xf numFmtId="0" fontId="1" fillId="0" borderId="0" applyFill="0" applyProtection="0"/>
  </cellStyleXfs>
  <cellXfs count="143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0" fillId="3" borderId="0" xfId="0" applyNumberFormat="1" applyFill="1"/>
    <xf numFmtId="0" fontId="2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8" fontId="0" fillId="0" borderId="0" xfId="0" applyNumberFormat="1"/>
    <xf numFmtId="8" fontId="2" fillId="0" borderId="0" xfId="0" applyNumberFormat="1" applyFont="1"/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5" borderId="2" xfId="0" applyNumberFormat="1" applyFont="1" applyFill="1" applyBorder="1" applyAlignment="1">
      <alignment wrapText="1"/>
    </xf>
    <xf numFmtId="164" fontId="3" fillId="5" borderId="3" xfId="0" applyNumberFormat="1" applyFont="1" applyFill="1" applyBorder="1" applyAlignment="1">
      <alignment wrapText="1"/>
    </xf>
    <xf numFmtId="0" fontId="0" fillId="0" borderId="4" xfId="0" applyBorder="1"/>
    <xf numFmtId="49" fontId="8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left"/>
    </xf>
    <xf numFmtId="164" fontId="0" fillId="4" borderId="7" xfId="0" applyNumberFormat="1" applyFill="1" applyBorder="1"/>
    <xf numFmtId="2" fontId="10" fillId="0" borderId="8" xfId="0" applyNumberFormat="1" applyFont="1" applyBorder="1" applyAlignment="1">
      <alignment horizontal="right"/>
    </xf>
    <xf numFmtId="2" fontId="0" fillId="2" borderId="9" xfId="0" applyNumberFormat="1" applyFill="1" applyBorder="1"/>
    <xf numFmtId="2" fontId="0" fillId="0" borderId="9" xfId="0" applyNumberFormat="1" applyBorder="1"/>
    <xf numFmtId="8" fontId="2" fillId="5" borderId="9" xfId="0" applyNumberFormat="1" applyFont="1" applyFill="1" applyBorder="1"/>
    <xf numFmtId="8" fontId="2" fillId="5" borderId="4" xfId="0" applyNumberFormat="1" applyFont="1" applyFill="1" applyBorder="1"/>
    <xf numFmtId="2" fontId="10" fillId="0" borderId="10" xfId="0" applyNumberFormat="1" applyFont="1" applyBorder="1" applyAlignment="1">
      <alignment horizontal="right"/>
    </xf>
    <xf numFmtId="2" fontId="0" fillId="2" borderId="4" xfId="0" applyNumberFormat="1" applyFill="1" applyBorder="1"/>
    <xf numFmtId="2" fontId="0" fillId="0" borderId="4" xfId="0" applyNumberFormat="1" applyBorder="1"/>
    <xf numFmtId="8" fontId="2" fillId="0" borderId="4" xfId="0" applyNumberFormat="1" applyFont="1" applyBorder="1"/>
    <xf numFmtId="164" fontId="2" fillId="0" borderId="4" xfId="0" applyNumberFormat="1" applyFont="1" applyBorder="1"/>
    <xf numFmtId="49" fontId="8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left"/>
    </xf>
    <xf numFmtId="164" fontId="0" fillId="4" borderId="13" xfId="0" applyNumberFormat="1" applyFill="1" applyBorder="1"/>
    <xf numFmtId="49" fontId="8" fillId="3" borderId="11" xfId="0" applyNumberFormat="1" applyFont="1" applyFill="1" applyBorder="1" applyAlignment="1">
      <alignment horizontal="center" vertical="center"/>
    </xf>
    <xf numFmtId="49" fontId="11" fillId="0" borderId="12" xfId="0" applyNumberFormat="1" applyFont="1" applyBorder="1" applyAlignment="1">
      <alignment horizontal="left"/>
    </xf>
    <xf numFmtId="49" fontId="12" fillId="4" borderId="11" xfId="0" applyNumberFormat="1" applyFont="1" applyFill="1" applyBorder="1" applyAlignment="1">
      <alignment horizontal="center" vertical="center"/>
    </xf>
    <xf numFmtId="2" fontId="0" fillId="0" borderId="14" xfId="0" applyNumberFormat="1" applyBorder="1"/>
    <xf numFmtId="2" fontId="0" fillId="2" borderId="15" xfId="0" applyNumberFormat="1" applyFill="1" applyBorder="1"/>
    <xf numFmtId="2" fontId="0" fillId="0" borderId="16" xfId="0" applyNumberFormat="1" applyBorder="1"/>
    <xf numFmtId="2" fontId="0" fillId="2" borderId="13" xfId="0" applyNumberFormat="1" applyFill="1" applyBorder="1"/>
    <xf numFmtId="2" fontId="0" fillId="0" borderId="5" xfId="0" applyNumberFormat="1" applyBorder="1"/>
    <xf numFmtId="49" fontId="9" fillId="3" borderId="12" xfId="0" applyNumberFormat="1" applyFont="1" applyFill="1" applyBorder="1" applyAlignment="1">
      <alignment horizontal="left"/>
    </xf>
    <xf numFmtId="49" fontId="11" fillId="3" borderId="12" xfId="0" applyNumberFormat="1" applyFont="1" applyFill="1" applyBorder="1" applyAlignment="1">
      <alignment horizontal="left"/>
    </xf>
    <xf numFmtId="8" fontId="13" fillId="0" borderId="4" xfId="0" applyNumberFormat="1" applyFont="1" applyBorder="1"/>
    <xf numFmtId="164" fontId="13" fillId="0" borderId="4" xfId="0" applyNumberFormat="1" applyFont="1" applyBorder="1"/>
    <xf numFmtId="49" fontId="9" fillId="7" borderId="12" xfId="0" applyNumberFormat="1" applyFont="1" applyFill="1" applyBorder="1" applyAlignment="1">
      <alignment horizontal="left"/>
    </xf>
    <xf numFmtId="49" fontId="11" fillId="7" borderId="12" xfId="0" applyNumberFormat="1" applyFont="1" applyFill="1" applyBorder="1" applyAlignment="1">
      <alignment horizontal="left"/>
    </xf>
    <xf numFmtId="49" fontId="9" fillId="0" borderId="12" xfId="0" applyNumberFormat="1" applyFont="1" applyBorder="1" applyAlignment="1">
      <alignment vertical="center"/>
    </xf>
    <xf numFmtId="49" fontId="11" fillId="0" borderId="12" xfId="0" applyNumberFormat="1" applyFont="1" applyBorder="1" applyAlignment="1">
      <alignment vertical="center"/>
    </xf>
    <xf numFmtId="8" fontId="0" fillId="5" borderId="9" xfId="0" applyNumberFormat="1" applyFill="1" applyBorder="1"/>
    <xf numFmtId="49" fontId="12" fillId="0" borderId="11" xfId="0" applyNumberFormat="1" applyFont="1" applyBorder="1" applyAlignment="1">
      <alignment horizontal="center" vertical="center"/>
    </xf>
    <xf numFmtId="8" fontId="13" fillId="5" borderId="9" xfId="0" applyNumberFormat="1" applyFont="1" applyFill="1" applyBorder="1"/>
    <xf numFmtId="49" fontId="14" fillId="0" borderId="1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2" fontId="2" fillId="2" borderId="4" xfId="0" applyNumberFormat="1" applyFont="1" applyFill="1" applyBorder="1"/>
    <xf numFmtId="2" fontId="2" fillId="2" borderId="13" xfId="0" applyNumberFormat="1" applyFont="1" applyFill="1" applyBorder="1"/>
    <xf numFmtId="49" fontId="15" fillId="0" borderId="12" xfId="0" applyNumberFormat="1" applyFont="1" applyBorder="1" applyAlignment="1">
      <alignment horizontal="left"/>
    </xf>
    <xf numFmtId="49" fontId="9" fillId="0" borderId="18" xfId="0" applyNumberFormat="1" applyFont="1" applyBorder="1" applyAlignment="1">
      <alignment horizontal="left"/>
    </xf>
    <xf numFmtId="164" fontId="0" fillId="4" borderId="19" xfId="0" applyNumberFormat="1" applyFill="1" applyBorder="1"/>
    <xf numFmtId="2" fontId="10" fillId="0" borderId="20" xfId="0" applyNumberFormat="1" applyFont="1" applyBorder="1" applyAlignment="1">
      <alignment horizontal="right"/>
    </xf>
    <xf numFmtId="2" fontId="0" fillId="2" borderId="21" xfId="0" applyNumberFormat="1" applyFill="1" applyBorder="1"/>
    <xf numFmtId="0" fontId="0" fillId="0" borderId="21" xfId="0" applyBorder="1"/>
    <xf numFmtId="2" fontId="0" fillId="0" borderId="21" xfId="0" applyNumberFormat="1" applyBorder="1"/>
    <xf numFmtId="2" fontId="0" fillId="2" borderId="22" xfId="0" applyNumberFormat="1" applyFill="1" applyBorder="1"/>
    <xf numFmtId="2" fontId="0" fillId="0" borderId="23" xfId="0" applyNumberFormat="1" applyBorder="1"/>
    <xf numFmtId="2" fontId="0" fillId="2" borderId="19" xfId="0" applyNumberFormat="1" applyFill="1" applyBorder="1"/>
    <xf numFmtId="49" fontId="12" fillId="0" borderId="17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left"/>
    </xf>
    <xf numFmtId="49" fontId="8" fillId="0" borderId="16" xfId="0" applyNumberFormat="1" applyFont="1" applyBorder="1" applyAlignment="1">
      <alignment horizontal="center" vertical="center"/>
    </xf>
    <xf numFmtId="0" fontId="0" fillId="0" borderId="24" xfId="0" applyBorder="1"/>
    <xf numFmtId="164" fontId="0" fillId="4" borderId="25" xfId="0" applyNumberFormat="1" applyFill="1" applyBorder="1"/>
    <xf numFmtId="2" fontId="10" fillId="0" borderId="26" xfId="0" applyNumberFormat="1" applyFont="1" applyBorder="1" applyAlignment="1">
      <alignment horizontal="right"/>
    </xf>
    <xf numFmtId="2" fontId="0" fillId="2" borderId="27" xfId="0" applyNumberFormat="1" applyFill="1" applyBorder="1"/>
    <xf numFmtId="2" fontId="0" fillId="0" borderId="27" xfId="0" applyNumberFormat="1" applyBorder="1"/>
    <xf numFmtId="2" fontId="0" fillId="0" borderId="28" xfId="0" applyNumberFormat="1" applyBorder="1"/>
    <xf numFmtId="2" fontId="0" fillId="2" borderId="25" xfId="0" applyNumberFormat="1" applyFill="1" applyBorder="1"/>
    <xf numFmtId="0" fontId="2" fillId="0" borderId="4" xfId="0" applyFont="1" applyBorder="1"/>
    <xf numFmtId="0" fontId="0" fillId="0" borderId="12" xfId="0" applyBorder="1"/>
    <xf numFmtId="2" fontId="0" fillId="0" borderId="15" xfId="0" applyNumberFormat="1" applyBorder="1"/>
    <xf numFmtId="49" fontId="8" fillId="8" borderId="11" xfId="0" applyNumberFormat="1" applyFont="1" applyFill="1" applyBorder="1" applyAlignment="1">
      <alignment horizontal="center" vertical="center"/>
    </xf>
    <xf numFmtId="2" fontId="10" fillId="8" borderId="10" xfId="0" applyNumberFormat="1" applyFont="1" applyFill="1" applyBorder="1" applyAlignment="1">
      <alignment horizontal="right"/>
    </xf>
    <xf numFmtId="49" fontId="8" fillId="0" borderId="29" xfId="0" applyNumberFormat="1" applyFont="1" applyBorder="1" applyAlignment="1">
      <alignment horizontal="center" vertical="center"/>
    </xf>
    <xf numFmtId="0" fontId="0" fillId="0" borderId="30" xfId="0" applyBorder="1"/>
    <xf numFmtId="164" fontId="0" fillId="4" borderId="31" xfId="0" applyNumberFormat="1" applyFill="1" applyBorder="1"/>
    <xf numFmtId="2" fontId="10" fillId="0" borderId="32" xfId="0" applyNumberFormat="1" applyFont="1" applyBorder="1" applyAlignment="1">
      <alignment horizontal="right"/>
    </xf>
    <xf numFmtId="2" fontId="0" fillId="2" borderId="33" xfId="0" applyNumberFormat="1" applyFill="1" applyBorder="1"/>
    <xf numFmtId="2" fontId="0" fillId="0" borderId="33" xfId="0" applyNumberFormat="1" applyBorder="1"/>
    <xf numFmtId="2" fontId="0" fillId="0" borderId="34" xfId="0" applyNumberFormat="1" applyBorder="1"/>
    <xf numFmtId="2" fontId="0" fillId="0" borderId="35" xfId="0" applyNumberFormat="1" applyBorder="1"/>
    <xf numFmtId="2" fontId="0" fillId="2" borderId="31" xfId="0" applyNumberFormat="1" applyFill="1" applyBorder="1"/>
    <xf numFmtId="0" fontId="0" fillId="0" borderId="1" xfId="0" applyBorder="1"/>
    <xf numFmtId="164" fontId="0" fillId="4" borderId="9" xfId="0" applyNumberFormat="1" applyFill="1" applyBorder="1"/>
    <xf numFmtId="8" fontId="16" fillId="0" borderId="36" xfId="0" applyNumberFormat="1" applyFont="1" applyBorder="1" applyAlignment="1">
      <alignment horizontal="right"/>
    </xf>
    <xf numFmtId="164" fontId="0" fillId="2" borderId="9" xfId="0" applyNumberFormat="1" applyFill="1" applyBorder="1"/>
    <xf numFmtId="164" fontId="0" fillId="0" borderId="9" xfId="0" applyNumberFormat="1" applyBorder="1"/>
    <xf numFmtId="0" fontId="0" fillId="0" borderId="13" xfId="0" applyBorder="1"/>
    <xf numFmtId="0" fontId="0" fillId="0" borderId="37" xfId="0" applyBorder="1"/>
    <xf numFmtId="0" fontId="0" fillId="0" borderId="15" xfId="0" applyBorder="1"/>
    <xf numFmtId="164" fontId="0" fillId="3" borderId="1" xfId="0" applyNumberForma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 vertical="center" wrapText="1"/>
    </xf>
    <xf numFmtId="0" fontId="0" fillId="0" borderId="9" xfId="0" applyBorder="1"/>
    <xf numFmtId="164" fontId="6" fillId="2" borderId="4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center" vertical="center" wrapText="1"/>
    </xf>
    <xf numFmtId="0" fontId="21" fillId="0" borderId="0" xfId="0" applyFont="1"/>
    <xf numFmtId="49" fontId="22" fillId="0" borderId="5" xfId="0" applyNumberFormat="1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/>
    </xf>
    <xf numFmtId="49" fontId="22" fillId="0" borderId="17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2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49" fontId="22" fillId="8" borderId="11" xfId="0" applyNumberFormat="1" applyFont="1" applyFill="1" applyBorder="1" applyAlignment="1">
      <alignment horizontal="center" vertical="center"/>
    </xf>
    <xf numFmtId="0" fontId="24" fillId="0" borderId="23" xfId="0" applyFont="1" applyBorder="1"/>
    <xf numFmtId="0" fontId="24" fillId="0" borderId="0" xfId="0" applyFont="1"/>
    <xf numFmtId="16" fontId="24" fillId="0" borderId="0" xfId="0" applyNumberFormat="1" applyFont="1"/>
    <xf numFmtId="0" fontId="20" fillId="9" borderId="4" xfId="0" applyFont="1" applyFill="1" applyBorder="1"/>
    <xf numFmtId="0" fontId="25" fillId="9" borderId="4" xfId="0" applyFont="1" applyFill="1" applyBorder="1" applyAlignment="1">
      <alignment horizontal="center"/>
    </xf>
    <xf numFmtId="0" fontId="25" fillId="9" borderId="4" xfId="0" applyFont="1" applyFill="1" applyBorder="1" applyAlignment="1">
      <alignment horizontal="center"/>
    </xf>
    <xf numFmtId="0" fontId="19" fillId="9" borderId="4" xfId="0" applyFont="1" applyFill="1" applyBorder="1"/>
    <xf numFmtId="0" fontId="26" fillId="9" borderId="4" xfId="0" applyFont="1" applyFill="1" applyBorder="1" applyAlignment="1">
      <alignment horizontal="center"/>
    </xf>
    <xf numFmtId="49" fontId="26" fillId="9" borderId="4" xfId="0" applyNumberFormat="1" applyFont="1" applyFill="1" applyBorder="1" applyAlignment="1">
      <alignment horizontal="center" vertical="center"/>
    </xf>
    <xf numFmtId="49" fontId="25" fillId="9" borderId="4" xfId="0" applyNumberFormat="1" applyFont="1" applyFill="1" applyBorder="1" applyAlignment="1">
      <alignment horizontal="center"/>
    </xf>
    <xf numFmtId="49" fontId="25" fillId="10" borderId="4" xfId="0" applyNumberFormat="1" applyFont="1" applyFill="1" applyBorder="1" applyAlignment="1">
      <alignment horizontal="center"/>
    </xf>
    <xf numFmtId="0" fontId="27" fillId="9" borderId="4" xfId="0" applyFont="1" applyFill="1" applyBorder="1" applyAlignment="1">
      <alignment horizontal="center" vertical="center"/>
    </xf>
    <xf numFmtId="49" fontId="27" fillId="9" borderId="4" xfId="0" applyNumberFormat="1" applyFont="1" applyFill="1" applyBorder="1" applyAlignment="1">
      <alignment horizontal="center" vertical="center"/>
    </xf>
    <xf numFmtId="2" fontId="28" fillId="9" borderId="4" xfId="1" applyNumberFormat="1" applyFont="1" applyFill="1" applyBorder="1" applyAlignment="1" applyProtection="1">
      <alignment horizontal="center" vertical="center"/>
    </xf>
    <xf numFmtId="2" fontId="28" fillId="9" borderId="4" xfId="2" applyNumberFormat="1" applyFont="1" applyFill="1" applyBorder="1" applyAlignment="1" applyProtection="1">
      <alignment horizontal="center" vertical="center"/>
    </xf>
    <xf numFmtId="2" fontId="28" fillId="9" borderId="4" xfId="0" applyNumberFormat="1" applyFont="1" applyFill="1" applyBorder="1" applyAlignment="1">
      <alignment horizontal="center" vertical="center"/>
    </xf>
    <xf numFmtId="2" fontId="28" fillId="10" borderId="4" xfId="0" applyNumberFormat="1" applyFont="1" applyFill="1" applyBorder="1" applyAlignment="1">
      <alignment horizontal="center" vertical="center"/>
    </xf>
    <xf numFmtId="2" fontId="28" fillId="9" borderId="4" xfId="0" applyNumberFormat="1" applyFont="1" applyFill="1" applyBorder="1" applyAlignment="1" applyProtection="1">
      <alignment horizontal="center" vertical="center"/>
    </xf>
    <xf numFmtId="0" fontId="28" fillId="9" borderId="4" xfId="0" applyFont="1" applyFill="1" applyBorder="1" applyAlignment="1">
      <alignment horizontal="left" vertical="center"/>
    </xf>
    <xf numFmtId="0" fontId="27" fillId="11" borderId="4" xfId="0" applyFont="1" applyFill="1" applyBorder="1" applyAlignment="1">
      <alignment horizontal="center" vertical="center"/>
    </xf>
    <xf numFmtId="49" fontId="27" fillId="11" borderId="4" xfId="0" applyNumberFormat="1" applyFont="1" applyFill="1" applyBorder="1" applyAlignment="1">
      <alignment horizontal="center" vertical="center"/>
    </xf>
    <xf numFmtId="0" fontId="29" fillId="9" borderId="4" xfId="0" applyFont="1" applyFill="1" applyBorder="1"/>
    <xf numFmtId="49" fontId="29" fillId="9" borderId="4" xfId="0" applyNumberFormat="1" applyFont="1" applyFill="1" applyBorder="1"/>
    <xf numFmtId="164" fontId="7" fillId="12" borderId="4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A31FE926-4BAA-6405-E28F-2B6C94EF74C6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101" personId="{A31FE926-4BAA-6405-E28F-2B6C94EF74C6}" id="{009E0082-0080-4F37-BAC1-00F600F400E6}" done="0">
    <text xml:space="preserve">10000-11.10.2024
</text>
  </threadedComment>
  <threadedComment ref="AT101" personId="{A31FE926-4BAA-6405-E28F-2B6C94EF74C6}" id="{00810009-0063-4635-9898-009C007200F9}" done="0">
    <text xml:space="preserve">10000-04.08.25
</text>
  </threadedComment>
  <threadedComment ref="AX101" personId="{A31FE926-4BAA-6405-E28F-2B6C94EF74C6}" id="{00CF00CF-008A-4476-AF7C-00D700CA00DE}" done="0">
    <text xml:space="preserve">5000-14.10.2025
</text>
  </threadedComment>
  <threadedComment ref="BB102" personId="{A31FE926-4BAA-6405-E28F-2B6C94EF74C6}" id="{00F80009-0059-4B12-BE87-001200D400A8}" done="0">
    <text xml:space="preserve">5000-08.12.2025
</text>
  </threadedComment>
  <threadedComment ref="M103" personId="{A31FE926-4BAA-6405-E28F-2B6C94EF74C6}" id="{00790023-00D9-4880-9CD6-005700FF004D}" done="0">
    <text xml:space="preserve">4157-14.05.2024
</text>
  </threadedComment>
  <threadedComment ref="W103" personId="{A31FE926-4BAA-6405-E28F-2B6C94EF74C6}" id="{00000002-00EA-4822-8BD1-00E100BF004C}" done="0">
    <text xml:space="preserve">4560-25.10.2024;
6305,00-28.10.2024
</text>
  </threadedComment>
  <threadedComment ref="AA103" personId="{A31FE926-4BAA-6405-E28F-2B6C94EF74C6}" id="{000C00FA-009F-4D64-B13B-00D000D900B5}" done="0">
    <text xml:space="preserve">24531-27.12.2024
</text>
  </threadedComment>
  <threadedComment ref="AH103" personId="{A31FE926-4BAA-6405-E28F-2B6C94EF74C6}" id="{00B4007D-00EF-4466-8351-00E6000D0073}" done="0">
    <text xml:space="preserve">13030-20.02.2025
</text>
  </threadedComment>
  <threadedComment ref="AJ103" personId="{A31FE926-4BAA-6405-E28F-2B6C94EF74C6}" id="{00FA00E8-005B-42AE-8E11-003800D500EF}" done="0">
    <text xml:space="preserve">12402-17.03.2025
</text>
  </threadedComment>
  <threadedComment ref="AX103" personId="{A31FE926-4BAA-6405-E28F-2B6C94EF74C6}" id="{0069003C-007E-4BB4-BE1F-007B00CA001A}" done="0">
    <text xml:space="preserve">28006-17.10.2025
</text>
  </threadedComment>
  <threadedComment ref="BB103" personId="{A31FE926-4BAA-6405-E28F-2B6C94EF74C6}" id="{002000C7-008F-45AC-8062-0094000D0057}" done="0">
    <text xml:space="preserve">16825-09.12.2025
1952,85-01.12.2025-удалиила. Это 96 уч.
</text>
  </threadedComment>
  <threadedComment ref="W104" personId="{A31FE926-4BAA-6405-E28F-2B6C94EF74C6}" id="{008C00B6-0023-429D-8CDE-00A500AD009C}" done="0">
    <text xml:space="preserve">10500-28.10.2024
</text>
  </threadedComment>
  <threadedComment ref="AA104" personId="{A31FE926-4BAA-6405-E28F-2B6C94EF74C6}" id="{006500A1-00E3-4D4A-8F8A-00FB00EF00F8}" done="0">
    <text xml:space="preserve">10555,00-06.12.2024
</text>
  </threadedComment>
  <threadedComment ref="AH104" personId="{A31FE926-4BAA-6405-E28F-2B6C94EF74C6}" id="{00F200CB-00DE-419A-BDFA-00A1001C00AD}" done="0">
    <text xml:space="preserve">10555-03.02.2025
</text>
  </threadedComment>
  <threadedComment ref="AL104" personId="{A31FE926-4BAA-6405-E28F-2B6C94EF74C6}" id="{008B00B7-0075-41EF-AAC2-00AD006000EB}" done="0">
    <text xml:space="preserve">15000-01.04.2025
</text>
  </threadedComment>
  <threadedComment ref="AP104" personId="{A31FE926-4BAA-6405-E28F-2B6C94EF74C6}" id="{0078004B-0044-4880-8A32-008D005D0022}" done="0">
    <text xml:space="preserve">10015-09.06.2025
</text>
  </threadedComment>
  <threadedComment ref="AT104" personId="{A31FE926-4BAA-6405-E28F-2B6C94EF74C6}" id="{00D700E2-00BF-462A-B86E-001E00460033}" done="0">
    <text xml:space="preserve">10025-04.08.2025
</text>
  </threadedComment>
  <threadedComment ref="AX104" personId="{A31FE926-4BAA-6405-E28F-2B6C94EF74C6}" id="{004D0068-0005-4A62-9FAC-0039008400DC}" done="0">
    <text xml:space="preserve">10555-06.10.25
</text>
  </threadedComment>
  <threadedComment ref="BB104" personId="{A31FE926-4BAA-6405-E28F-2B6C94EF74C6}" id="{00AD00DF-009C-438B-AEAB-00E400160065}" done="0">
    <text xml:space="preserve">10575-Оплата была произведена 29.11.2025 Альфа-банк
</text>
  </threadedComment>
  <threadedComment ref="BK104" personId="{A31FE926-4BAA-6405-E28F-2B6C94EF74C6}" id="{00E300F1-00B8-4AB0-A89F-006D006C00F9}" done="0">
    <text xml:space="preserve">10533-04.02.2026
</text>
  </threadedComment>
  <threadedComment ref="O105" personId="{A31FE926-4BAA-6405-E28F-2B6C94EF74C6}" id="{00AB0000-0043-47CF-9482-0061000F00FF}" done="0">
    <text xml:space="preserve">364,04 -25.06.24
</text>
  </threadedComment>
  <threadedComment ref="Y105" personId="{A31FE926-4BAA-6405-E28F-2B6C94EF74C6}" id="{00A40076-008A-453F-A67C-0021003A00C7}" done="0">
    <text xml:space="preserve">2343,31 оплата 02.11.2024
</text>
  </threadedComment>
  <threadedComment ref="AA105" personId="{A31FE926-4BAA-6405-E28F-2B6C94EF74C6}" id="{00F000D8-00D7-45F7-A60B-00F8005B00A0}" done="0">
    <text xml:space="preserve">3929-05.12.2024
</text>
  </threadedComment>
  <threadedComment ref="AH105" personId="{A31FE926-4BAA-6405-E28F-2B6C94EF74C6}" id="{00FD00D7-005A-4FFE-8657-006900450043}" done="0">
    <text xml:space="preserve">1500-05.02.2024
</text>
  </threadedComment>
  <threadedComment ref="AJ105" personId="{A31FE926-4BAA-6405-E28F-2B6C94EF74C6}" id="{004300E3-0026-457C-99DD-002600380069}" done="0">
    <text xml:space="preserve">3000-04.03.2025
</text>
  </threadedComment>
  <threadedComment ref="AT105" personId="{A31FE926-4BAA-6405-E28F-2B6C94EF74C6}" id="{002F0043-00E3-4A8F-A20D-006D00050060}" done="0">
    <text xml:space="preserve">1144,28+1260,93
</text>
  </threadedComment>
  <threadedComment ref="AV105" personId="{A31FE926-4BAA-6405-E28F-2B6C94EF74C6}" id="{00560025-0032-4312-9635-005A003B003E}" done="0">
    <text xml:space="preserve">09.09.2025
</text>
  </threadedComment>
  <threadedComment ref="BB105" personId="{A31FE926-4BAA-6405-E28F-2B6C94EF74C6}" id="{00520073-0021-4EE8-A493-004A008E0078}" done="0">
    <text xml:space="preserve">1952,85 оплата 29.11.2025 Альфа-банк
2251,57-0912.2025
5273,81-29.12.2025
</text>
  </threadedComment>
  <threadedComment ref="BK105" personId="{A31FE926-4BAA-6405-E28F-2B6C94EF74C6}" id="{00200019-006E-46BF-86D1-008A0099005A}" done="0">
    <text xml:space="preserve">3318,48-04.02.2026
</text>
  </threadedComment>
  <threadedComment ref="Q106" personId="{A31FE926-4BAA-6405-E28F-2B6C94EF74C6}" id="{00A80031-0003-4A6A-BC75-00BF00860073}" done="0">
    <text xml:space="preserve">162,8 оплата 25.07.24
1296,3 оплата 25.07.24
</text>
  </threadedComment>
  <threadedComment ref="U106" personId="{A31FE926-4BAA-6405-E28F-2B6C94EF74C6}" id="{003500A7-0003-4CBD-8DAF-00DE008B003E}" done="0">
    <text xml:space="preserve">1812,26-03.09.24;
1340,62-25.09.24
</text>
  </threadedComment>
  <threadedComment ref="W106" personId="{A31FE926-4BAA-6405-E28F-2B6C94EF74C6}" id="{006C00CC-001E-4912-914F-00AB00F10092}" done="0">
    <text xml:space="preserve">963,41-25.10.2024
</text>
  </threadedComment>
  <threadedComment ref="AA106" personId="{A31FE926-4BAA-6405-E28F-2B6C94EF74C6}" id="{00380097-005C-46C5-8A2A-0042005700B7}" done="0">
    <text xml:space="preserve">739,24-06.12.2024
</text>
  </threadedComment>
  <threadedComment ref="AR106" personId="{A31FE926-4BAA-6405-E28F-2B6C94EF74C6}" id="{009800F5-006B-4759-A7F3-003A005600E2}" done="0">
    <text xml:space="preserve">3382,54-03,07,2025
3286,71-14,07,2025
</text>
  </threadedComment>
  <threadedComment ref="AV106" personId="{A31FE926-4BAA-6405-E28F-2B6C94EF74C6}" id="{006800E9-0090-48D6-B88F-00E900D300F6}" done="0">
    <text xml:space="preserve">3049,95
</text>
  </threadedComment>
  <threadedComment ref="AX106" personId="{A31FE926-4BAA-6405-E28F-2B6C94EF74C6}" id="{006A0000-00AF-45B3-A30E-00E300940081}" done="0">
    <text xml:space="preserve">1646,70-06.10.25
2,73-28.10.2025
</text>
  </threadedComment>
  <threadedComment ref="W107" personId="{A31FE926-4BAA-6405-E28F-2B6C94EF74C6}" id="{00810003-0078-429E-A9AD-00E100420006}" done="0">
    <text xml:space="preserve">3000.00-03.10.2024
</text>
  </threadedComment>
  <threadedComment ref="Y107" personId="{A31FE926-4BAA-6405-E28F-2B6C94EF74C6}" id="{009E00C0-00C2-4DA8-BC40-00CD003D00CF}" done="0">
    <text xml:space="preserve">8000,00-10.11.2024
</text>
  </threadedComment>
  <threadedComment ref="AA107" personId="{A31FE926-4BAA-6405-E28F-2B6C94EF74C6}" id="{00BA00D4-003B-4A39-B825-005200A90095}" done="0">
    <text xml:space="preserve">10000,00-25.12.2024
</text>
  </threadedComment>
  <threadedComment ref="AH107" personId="{A31FE926-4BAA-6405-E28F-2B6C94EF74C6}" id="{006D00ED-004E-4B67-AA39-004E00B700CF}" done="0">
    <text xml:space="preserve">7000-03.02.25
12000-07.02.25
</text>
  </threadedComment>
  <threadedComment ref="AJ107" personId="{A31FE926-4BAA-6405-E28F-2B6C94EF74C6}" id="{001600B0-003C-4147-96BB-003900CE0090}" done="0">
    <text xml:space="preserve">5000-23.03.2025
</text>
  </threadedComment>
  <threadedComment ref="AL107" personId="{A31FE926-4BAA-6405-E28F-2B6C94EF74C6}" id="{00D500C1-00FF-4B40-8099-003E007D007A}" done="0">
    <text xml:space="preserve">15000-04.04.2025
</text>
  </threadedComment>
  <threadedComment ref="E107" personId="{A31FE926-4BAA-6405-E28F-2B6C94EF74C6}" id="{001D009C-0016-474E-AF2A-0041001300A8}" done="0">
    <text xml:space="preserve">Оплата:4000-декабрь 23; 3000-21.01.24
</text>
  </threadedComment>
  <threadedComment ref="AV107" personId="{A31FE926-4BAA-6405-E28F-2B6C94EF74C6}" id="{00C900A2-008D-4338-B48E-00A000EA00CD}" done="0">
    <text xml:space="preserve">5000-20.09.2025
</text>
  </threadedComment>
  <threadedComment ref="AX107" personId="{A31FE926-4BAA-6405-E28F-2B6C94EF74C6}" id="{009100B8-00A8-4517-88C1-00F800DB005B}" done="0">
    <text xml:space="preserve">5000-03.10.2025
</text>
  </threadedComment>
  <threadedComment ref="AZ107" personId="{A31FE926-4BAA-6405-E28F-2B6C94EF74C6}" id="{009E003B-0075-4AF6-91EF-00B400F70025}" done="0">
    <text xml:space="preserve">5000-07.11.2025
</text>
  </threadedComment>
  <threadedComment ref="BB107" personId="{A31FE926-4BAA-6405-E28F-2B6C94EF74C6}" id="{006000F3-001D-4892-B3BD-0080007C0088}" done="0">
    <text xml:space="preserve">6000-06.12.2025
15000-27.12.2025
</text>
  </threadedComment>
  <threadedComment ref="G107" personId="{A31FE926-4BAA-6405-E28F-2B6C94EF74C6}" id="{007C0009-0036-4920-9AA0-009400930007}" done="0">
    <text xml:space="preserve">5000р-03.02 
 8000- 12.02
</text>
  </threadedComment>
  <threadedComment ref="BK107" personId="{A31FE926-4BAA-6405-E28F-2B6C94EF74C6}" id="{00CE00BA-00D7-4BA9-82D8-001E00010011}" done="0">
    <text xml:space="preserve">10000-12.02.2026
</text>
  </threadedComment>
  <threadedComment ref="O109" personId="{A31FE926-4BAA-6405-E28F-2B6C94EF74C6}" id="{006B0062-006F-42E3-95F6-0034006E00CE}" done="0">
    <text xml:space="preserve">2784 за май 29.06.24
3477,05 за июнь 29.06.24
4502,64 за апрель 29.06.24
</text>
  </threadedComment>
  <threadedComment ref="S109" personId="{A31FE926-4BAA-6405-E28F-2B6C94EF74C6}" id="{000700DE-0035-4800-8FA9-004100E300EB}" done="0">
    <text xml:space="preserve">348,11+3477,05-12.08.2024
</text>
  </threadedComment>
  <threadedComment ref="W109" personId="{A31FE926-4BAA-6405-E28F-2B6C94EF74C6}" id="{00BA0065-0050-4FA9-8590-0047007200C8}" done="0">
    <text xml:space="preserve">3225,52-15.10.2024
5497,41-28.10.2024
</text>
  </threadedComment>
  <threadedComment ref="AA109" personId="{A31FE926-4BAA-6405-E28F-2B6C94EF74C6}" id="{002800C9-009E-455A-815C-00E300830051}" done="0">
    <text xml:space="preserve">4681,32-11.12.2024
</text>
  </threadedComment>
  <threadedComment ref="AF109" personId="{A31FE926-4BAA-6405-E28F-2B6C94EF74C6}" id="{0057005B-004F-4E6C-8719-00EC00FD000C}" done="0">
    <text xml:space="preserve">6758,81-оплата 09.01.2025
</text>
  </threadedComment>
  <threadedComment ref="AH109" personId="{A31FE926-4BAA-6405-E28F-2B6C94EF74C6}" id="{009A0039-00B3-4BD2-8475-00D5009D0032}" done="0">
    <text xml:space="preserve">5618,36-05/02/25
</text>
  </threadedComment>
  <threadedComment ref="AJ109" personId="{A31FE926-4BAA-6405-E28F-2B6C94EF74C6}" id="{00230089-00E8-41D1-80A4-008300810026}" done="0">
    <text xml:space="preserve">6183,24-06.03.25
</text>
  </threadedComment>
  <threadedComment ref="AL109" personId="{A31FE926-4BAA-6405-E28F-2B6C94EF74C6}" id="{001700EF-00E6-460B-A131-001D006D006C}" done="0">
    <text xml:space="preserve">5352,43-23.04.2025
</text>
  </threadedComment>
  <threadedComment ref="AX109" personId="{A31FE926-4BAA-6405-E28F-2B6C94EF74C6}" id="{005C00A7-0063-472A-B2BE-000700DB00E3}" done="0">
    <text xml:space="preserve">4637,14-06.10.2025
5018,11-06.10.2025
5392,03-06.10.2025
</text>
  </threadedComment>
  <threadedComment ref="AZ109" personId="{A31FE926-4BAA-6405-E28F-2B6C94EF74C6}" id="{0056006C-00C8-4A30-91A6-008E007C0000}" done="0">
    <text xml:space="preserve">4637,14-01.11.2025
</text>
  </threadedComment>
  <threadedComment ref="BB109" personId="{A31FE926-4BAA-6405-E28F-2B6C94EF74C6}" id="{0044003D-00AE-4DD8-9779-002500F00049}" done="0">
    <text xml:space="preserve">6251,73-02.12.2025
</text>
  </threadedComment>
  <threadedComment ref="G109" personId="{A31FE926-4BAA-6405-E28F-2B6C94EF74C6}" id="{0025003E-00FA-4641-A0CB-000B005B001B}" done="0">
    <text xml:space="preserve">4749-долг за 12.23г
4046-долг за11.23-оплата 02.02.2024
3740-долг 10.23-оплата  25.02
6758,54 янв.24-оплата 25.02
</text>
  </threadedComment>
  <threadedComment ref="BK109" personId="{A31FE926-4BAA-6405-E28F-2B6C94EF74C6}" id="{00A8005C-001B-47A8-859C-0074004500D5}" done="0">
    <text xml:space="preserve">9247-02.02.2026
</text>
  </threadedComment>
  <threadedComment ref="I109" personId="{A31FE926-4BAA-6405-E28F-2B6C94EF74C6}" id="{00FC001E-00E7-43B3-817B-007A00EB0098}" done="0">
    <text xml:space="preserve">оплата 3588,12 от 28.03.2024
5718,32 -28.03.24
</text>
  </threadedComment>
  <threadedComment ref="M110" personId="{A31FE926-4BAA-6405-E28F-2B6C94EF74C6}" id="{000D00F4-0054-47F1-9576-0016004300D7}" done="0">
    <text xml:space="preserve">500 р. Оплата эл-ва за апрель 02.05.2024
9000-26.05.2024
</text>
  </threadedComment>
  <threadedComment ref="Y110" personId="{A31FE926-4BAA-6405-E28F-2B6C94EF74C6}" id="{00CE0015-0071-4AF9-A72B-003300FF00AF}" done="0">
    <text xml:space="preserve">7500 оплата 05.11.2024
</text>
  </threadedComment>
  <threadedComment ref="AA110" personId="{A31FE926-4BAA-6405-E28F-2B6C94EF74C6}" id="{003D0008-002B-43A5-84E6-00CE008A00B7}" done="0">
    <text xml:space="preserve">10000-18.12.2024
</text>
  </threadedComment>
  <threadedComment ref="AH110" personId="{A31FE926-4BAA-6405-E28F-2B6C94EF74C6}" id="{004000C5-0023-4569-8AF2-000500820016}" done="0">
    <text xml:space="preserve">7000-06.02.2025
</text>
  </threadedComment>
  <threadedComment ref="AJ110" personId="{A31FE926-4BAA-6405-E28F-2B6C94EF74C6}" id="{00DE0065-00E4-402F-A26F-00F000DB0066}" done="0">
    <text xml:space="preserve">7000-20.03.2025
</text>
  </threadedComment>
  <threadedComment ref="AL110" personId="{A31FE926-4BAA-6405-E28F-2B6C94EF74C6}" id="{00C100AA-00E4-420A-ADE7-00CF009800E3}" done="0">
    <text xml:space="preserve">750,00+10000-18.04.2025
</text>
  </threadedComment>
  <threadedComment ref="AV110" personId="{A31FE926-4BAA-6405-E28F-2B6C94EF74C6}" id="{00BA0051-0028-4DA4-B4EF-00200079006E}" done="0">
    <text xml:space="preserve">7000-04.09.2025
</text>
  </threadedComment>
  <threadedComment ref="AX110" personId="{A31FE926-4BAA-6405-E28F-2B6C94EF74C6}" id="{00E10055-0048-457A-995F-0083005700AB}" done="0">
    <text xml:space="preserve">3350-03.10.25
</text>
  </threadedComment>
  <threadedComment ref="AZ110" personId="{A31FE926-4BAA-6405-E28F-2B6C94EF74C6}" id="{000C0031-009E-4129-B17F-003900450023}" done="0">
    <text xml:space="preserve">6000-06.11.2025
</text>
  </threadedComment>
  <threadedComment ref="BB110" personId="{A31FE926-4BAA-6405-E28F-2B6C94EF74C6}" id="{00530001-0092-49E5-81E1-00E800000036}" done="0">
    <text xml:space="preserve">6900-05.12.2025
9100-27.12.2025
</text>
  </threadedComment>
  <threadedComment ref="BK110" personId="{A31FE926-4BAA-6405-E28F-2B6C94EF74C6}" id="{00F50069-00B9-434A-BE17-00670022000B}" done="0">
    <text xml:space="preserve">7100-05.02.2026
</text>
  </threadedComment>
  <threadedComment ref="W12" personId="{A31FE926-4BAA-6405-E28F-2B6C94EF74C6}" id="{0058006B-005F-4E34-AE33-000A00EC0010}" done="0">
    <text xml:space="preserve">272,76-22.10.2024
</text>
  </threadedComment>
  <threadedComment ref="BB12" personId="{A31FE926-4BAA-6405-E28F-2B6C94EF74C6}" id="{007900D9-00DC-4A42-812C-00AB00A400A4}" done="0">
    <text xml:space="preserve">483,78-19.12.2025
</text>
  </threadedComment>
  <threadedComment ref="I12" personId="{A31FE926-4BAA-6405-E28F-2B6C94EF74C6}" id="{005F0015-00BB-4753-B0BF-00B900C100DD}" done="0">
    <text xml:space="preserve">оплата произведена 21.03.2024
</text>
  </threadedComment>
  <threadedComment ref="O111" personId="{A31FE926-4BAA-6405-E28F-2B6C94EF74C6}" id="{0046001D-0078-4E36-B69F-000E007D00DD}" done="0">
    <text xml:space="preserve">313,27 10.06.24
</text>
  </threadedComment>
  <threadedComment ref="Q111" personId="{A31FE926-4BAA-6405-E28F-2B6C94EF74C6}" id="{002A00F1-003C-4F86-BC3E-00D000270064}" done="0">
    <text xml:space="preserve">372,85 оплата 09.07.2024
600,54 оплата 25.07.2024
</text>
  </threadedComment>
  <threadedComment ref="W111" personId="{A31FE926-4BAA-6405-E28F-2B6C94EF74C6}" id="{0055009C-00D0-4E78-AB28-00F7009C00E0}" done="0">
    <text xml:space="preserve">665,20-03.10.2024
</text>
  </threadedComment>
  <threadedComment ref="Y111" personId="{A31FE926-4BAA-6405-E28F-2B6C94EF74C6}" id="{00ED0043-002D-4510-9B35-001700550091}" done="0">
    <text xml:space="preserve">72,98-11.11.2024
</text>
  </threadedComment>
  <threadedComment ref="AP111" personId="{A31FE926-4BAA-6405-E28F-2B6C94EF74C6}" id="{002E0026-0032-4FCA-9321-0015005200AA}" done="0">
    <text xml:space="preserve">156,66-06.06.2025
</text>
  </threadedComment>
  <threadedComment ref="AZ111" personId="{A31FE926-4BAA-6405-E28F-2B6C94EF74C6}" id="{00130009-00B8-4132-800B-00C700F60059}" done="0">
    <text xml:space="preserve">42,55-10.11.2025
</text>
  </threadedComment>
  <threadedComment ref="M112" personId="{A31FE926-4BAA-6405-E28F-2B6C94EF74C6}" id="{00610022-00D2-4BD0-B5AB-003600000054}" done="0">
    <text xml:space="preserve">2550 оплата задолжности за апрель 02.05.24
</text>
  </threadedComment>
  <threadedComment ref="S112" personId="{A31FE926-4BAA-6405-E28F-2B6C94EF74C6}" id="{00110025-0089-4067-94C0-0045003A0027}" done="0">
    <text xml:space="preserve">2047-05.08;
1260-26.08
</text>
  </threadedComment>
  <threadedComment ref="AF112" personId="{A31FE926-4BAA-6405-E28F-2B6C94EF74C6}" id="{00C500D3-0017-446C-86D1-00F1003A00DB}" done="0">
    <text xml:space="preserve">4913,11-25.01.2025 
3812,81-27.01.2025
</text>
  </threadedComment>
  <threadedComment ref="AH112" personId="{A31FE926-4BAA-6405-E28F-2B6C94EF74C6}" id="{00A80053-00AD-4353-B5AF-00A4009B000D}" done="0">
    <text xml:space="preserve">4932,9-25.02.2025
</text>
  </threadedComment>
  <threadedComment ref="AN112" personId="{A31FE926-4BAA-6405-E28F-2B6C94EF74C6}" id="{008200DE-0097-4A5B-A76C-0075008900AD}" done="0">
    <text xml:space="preserve">3447-07.05.2025
</text>
  </threadedComment>
  <threadedComment ref="AP112" personId="{A31FE926-4BAA-6405-E28F-2B6C94EF74C6}" id="{00880049-00E0-41AD-881F-00BA002400D1}" done="0">
    <text xml:space="preserve">7740-09.06.2025
</text>
  </threadedComment>
  <threadedComment ref="AV112" personId="{A31FE926-4BAA-6405-E28F-2B6C94EF74C6}" id="{005F004C-0000-4551-AD2F-002D003A001A}" done="0">
    <text xml:space="preserve">2913-23.09.25
</text>
  </threadedComment>
  <threadedComment ref="AZ112" personId="{A31FE926-4BAA-6405-E28F-2B6C94EF74C6}" id="{004C0097-00F2-419E-B2E9-009F00F1009B}" done="0">
    <text xml:space="preserve">07.11.2025
</text>
  </threadedComment>
  <threadedComment ref="G112" personId="{A31FE926-4BAA-6405-E28F-2B6C94EF74C6}" id="{00750058-00A8-4BA3-AE5D-00C9000C007B}" done="0">
    <text xml:space="preserve">8817,62-февр+5560 25.02
</text>
  </threadedComment>
  <threadedComment ref="I112" personId="{A31FE926-4BAA-6405-E28F-2B6C94EF74C6}" id="{000D0001-00F7-48F3-96B9-00AD001300CC}" done="0">
    <text xml:space="preserve">2320,73-25.03.2024
</text>
  </threadedComment>
  <threadedComment ref="K113" personId="{A31FE926-4BAA-6405-E28F-2B6C94EF74C6}" id="{00CA00E2-00E1-472E-882C-0094002E0031}" done="0">
    <text xml:space="preserve">5064,73 оплата 01.04
3251,16 оплата 25.04
</text>
  </threadedComment>
  <threadedComment ref="M113" personId="{A31FE926-4BAA-6405-E28F-2B6C94EF74C6}" id="{00EE00BC-0050-4573-BCB2-00B9008100D2}" done="0">
    <text xml:space="preserve">631,8-10.05.2024
</text>
  </threadedComment>
  <threadedComment ref="O113" personId="{A31FE926-4BAA-6405-E28F-2B6C94EF74C6}" id="{00FA0074-001C-462E-8A80-00C40086005C}" done="0">
    <text xml:space="preserve">3019,84 оплата 02.06.2024
533,18-25.06.24
</text>
  </threadedComment>
  <threadedComment ref="W113" personId="{A31FE926-4BAA-6405-E28F-2B6C94EF74C6}" id="{004A0030-0074-4D19-8A79-00730022002F}" done="0">
    <text xml:space="preserve">730,02 оплата 01.10.2024
</text>
  </threadedComment>
  <threadedComment ref="Y113" personId="{A31FE926-4BAA-6405-E28F-2B6C94EF74C6}" id="{0077009A-00AF-4DA5-810E-00CD00C400A2}" done="0">
    <text xml:space="preserve">3671,41-06.11.2024
</text>
  </threadedComment>
  <threadedComment ref="AA113" personId="{A31FE926-4BAA-6405-E28F-2B6C94EF74C6}" id="{00FF0091-00A4-49A3-B50F-00E800530030}" done="0">
    <text xml:space="preserve">5619,51-08.12.2024
6979,78-27.12.2024
</text>
  </threadedComment>
  <threadedComment ref="AH113" personId="{A31FE926-4BAA-6405-E28F-2B6C94EF74C6}" id="{00A10052-0073-4672-A000-00FF0055002A}" done="0">
    <text xml:space="preserve">6634,09-10.02.2025
</text>
  </threadedComment>
  <threadedComment ref="AJ113" personId="{A31FE926-4BAA-6405-E28F-2B6C94EF74C6}" id="{00DB00F9-00F4-4D39-BE18-00C400C50095}" done="0">
    <text xml:space="preserve">3025,85-03.03.25
</text>
  </threadedComment>
  <threadedComment ref="AL113" personId="{A31FE926-4BAA-6405-E28F-2B6C94EF74C6}" id="{00A600D5-0046-4D76-B3E4-00AC00C600B8}" done="0">
    <text xml:space="preserve">211,99-06.04.2025
627,27-28.04.2025
</text>
  </threadedComment>
  <threadedComment ref="E113" personId="{A31FE926-4BAA-6405-E28F-2B6C94EF74C6}" id="{008C003D-00DB-4A62-8DE8-004A00BD009A}" done="0">
    <text xml:space="preserve">Оплата:12424,23-29.12
</text>
  </threadedComment>
  <threadedComment ref="AV113" personId="{A31FE926-4BAA-6405-E28F-2B6C94EF74C6}" id="{00450044-0037-4EAF-902F-00E5003C0031}" done="0">
    <text xml:space="preserve">1823,94-05.09.2025
</text>
  </threadedComment>
  <threadedComment ref="AZ113" personId="{A31FE926-4BAA-6405-E28F-2B6C94EF74C6}" id="{00B50012-00EC-4FFC-B448-00F3000800FD}" done="0">
    <text xml:space="preserve">4832,55-06.11.2025
</text>
  </threadedComment>
  <threadedComment ref="BB113" personId="{A31FE926-4BAA-6405-E28F-2B6C94EF74C6}" id="{009E00CF-00E8-4E04-A80F-001300BE00B3}" done="0">
    <text xml:space="preserve">01.12.2025-5126,96
6043,73-26.12.2025
</text>
  </threadedComment>
  <threadedComment ref="BK113" personId="{A31FE926-4BAA-6405-E28F-2B6C94EF74C6}" id="{00260094-0019-46F5-BAF8-00DC001900A6}" done="0">
    <text xml:space="preserve">4394,94-08.02.2026
</text>
  </threadedComment>
  <threadedComment ref="K114" personId="{A31FE926-4BAA-6405-E28F-2B6C94EF74C6}" id="{00AE0049-000D-4FB1-BE64-00C900790055}" done="0">
    <text xml:space="preserve">7677,97 оплата 01.04.24
4088,58 оплата 25.04.24
</text>
  </threadedComment>
  <threadedComment ref="M114" personId="{A31FE926-4BAA-6405-E28F-2B6C94EF74C6}" id="{00DC00C7-00F6-4829-A296-00E4003D0016}" done="0">
    <text xml:space="preserve">835,92-10.05.2024
</text>
  </threadedComment>
  <threadedComment ref="O114" personId="{A31FE926-4BAA-6405-E28F-2B6C94EF74C6}" id="{00690057-00D5-4DC3-8ECE-000500DA00B4}" done="0">
    <text xml:space="preserve">4266,63-02.06.2024
</text>
  </threadedComment>
  <threadedComment ref="Q114" personId="{A31FE926-4BAA-6405-E28F-2B6C94EF74C6}" id="{00A10009-0005-444C-B460-0071003300EE}" done="0">
    <text xml:space="preserve">1923,03 оплата 01.07 за июнь задолжность;
1728,24- 31.07.2024
</text>
  </threadedComment>
  <threadedComment ref="W114" personId="{A31FE926-4BAA-6405-E28F-2B6C94EF74C6}" id="{00F600DE-00EF-49E0-9439-00A600D2007F}" done="0">
    <text xml:space="preserve">1958,20-01.10.2024
</text>
  </threadedComment>
  <threadedComment ref="Y114" personId="{A31FE926-4BAA-6405-E28F-2B6C94EF74C6}" id="{006D0032-00D0-49B9-ACA1-000800C2002C}" done="0">
    <text xml:space="preserve">2610,77-07.11.2024
</text>
  </threadedComment>
  <threadedComment ref="AA114" personId="{A31FE926-4BAA-6405-E28F-2B6C94EF74C6}" id="{00FB00D6-007E-410D-B150-0026003800AA}" done="0">
    <text xml:space="preserve">2433,98-03.12.2024
6086,45-27.12.2024
</text>
  </threadedComment>
  <threadedComment ref="AH114" personId="{A31FE926-4BAA-6405-E28F-2B6C94EF74C6}" id="{00CC009F-00E8-424D-98C7-00DF004700B1}" done="0">
    <text xml:space="preserve">4703,02-10.02.2025
</text>
  </threadedComment>
  <threadedComment ref="AJ114" personId="{A31FE926-4BAA-6405-E28F-2B6C94EF74C6}" id="{00610091-00DA-4535-8A83-00FC004500BB}" done="0">
    <text xml:space="preserve">3875,53-03.03.2025
</text>
  </threadedComment>
  <threadedComment ref="AL114" personId="{A31FE926-4BAA-6405-E28F-2B6C94EF74C6}" id="{001400C3-00EA-4B69-B54B-00B70099009C}" done="0">
    <text xml:space="preserve">3310,53-06.04.2025
893,64-28.04.25
</text>
  </threadedComment>
  <threadedComment ref="AV114" personId="{A31FE926-4BAA-6405-E28F-2B6C94EF74C6}" id="{0019002A-0058-4767-8E0C-008100E90022}" done="0">
    <text xml:space="preserve">1236,79-05.09.2025
</text>
  </threadedComment>
  <threadedComment ref="AZ114" personId="{A31FE926-4BAA-6405-E28F-2B6C94EF74C6}" id="{00AD00B8-00B6-49F2-8DD4-00170009009F}" done="0">
    <text xml:space="preserve">06.11.25
</text>
  </threadedComment>
  <threadedComment ref="BB114" personId="{A31FE926-4BAA-6405-E28F-2B6C94EF74C6}" id="{002B0092-00D9-4B8E-A4CB-004800B400FC}" done="0">
    <text xml:space="preserve">534,72-01.12.2025
742,36-26.12.2025
</text>
  </threadedComment>
  <threadedComment ref="BK114" personId="{A31FE926-4BAA-6405-E28F-2B6C94EF74C6}" id="{005600F0-0043-4A34-8985-0080004A0072}" done="0">
    <text xml:space="preserve">4310,38-08.02.2026
</text>
  </threadedComment>
  <threadedComment ref="W116" personId="{A31FE926-4BAA-6405-E28F-2B6C94EF74C6}" id="{006900AD-00AF-46C9-85EB-00850071002D}" done="0">
    <text xml:space="preserve">4500-17.10.2024
</text>
  </threadedComment>
  <threadedComment ref="W117" personId="{A31FE926-4BAA-6405-E28F-2B6C94EF74C6}" id="{00770058-000E-4B7B-9003-005500C400B9}" done="0">
    <text xml:space="preserve">2594,12 10.10.2024
4020,85-3010,2024
</text>
  </threadedComment>
  <threadedComment ref="Y117" personId="{A31FE926-4BAA-6405-E28F-2B6C94EF74C6}" id="{00EB007C-003A-4D79-8D43-00A800A000C2}" done="0">
    <text xml:space="preserve">7293,60-оплата 09.11.2024
</text>
  </threadedComment>
  <threadedComment ref="AA117" personId="{A31FE926-4BAA-6405-E28F-2B6C94EF74C6}" id="{006D000E-00B7-4840-B41E-00C700FC0084}" done="0">
    <text xml:space="preserve">1777,41-10.12.2024
5529,00-25.12.2024
</text>
  </threadedComment>
  <threadedComment ref="AH117" personId="{A31FE926-4BAA-6405-E28F-2B6C94EF74C6}" id="{00FC005B-00AF-4143-B913-000100930029}" done="0">
    <text xml:space="preserve">4000-07.02.2025
</text>
  </threadedComment>
  <threadedComment ref="AJ117" personId="{A31FE926-4BAA-6405-E28F-2B6C94EF74C6}" id="{00810065-00FF-47BF-990C-00A700B10073}" done="0">
    <text xml:space="preserve">5000-08.03.2025
</text>
  </threadedComment>
  <threadedComment ref="AL117" personId="{A31FE926-4BAA-6405-E28F-2B6C94EF74C6}" id="{00CC0003-004E-4C48-940E-00D2000D009F}" done="0">
    <text xml:space="preserve">5000-07.04.2025
</text>
  </threadedComment>
  <threadedComment ref="AV117" personId="{A31FE926-4BAA-6405-E28F-2B6C94EF74C6}" id="{00AB00F8-0093-4982-BF26-008500CB004B}" done="0">
    <text xml:space="preserve">7818,00-11.09.2025
7818,00-29.09.2025
</text>
  </threadedComment>
  <threadedComment ref="AZ117" personId="{A31FE926-4BAA-6405-E28F-2B6C94EF74C6}" id="{001C0066-00F9-42A8-B776-009E00F90027}" done="0">
    <text xml:space="preserve">2292,00-02.11.25
</text>
  </threadedComment>
  <threadedComment ref="G117" personId="{A31FE926-4BAA-6405-E28F-2B6C94EF74C6}" id="{00AB00EB-0070-4E0C-811F-000A000D00AA}" done="0">
    <text xml:space="preserve">оплата 01.02.24 -7590.56; оплата 19.02 -10870,15;
4189,71 оплата 28.02
</text>
  </threadedComment>
  <threadedComment ref="BI117" personId="{A31FE926-4BAA-6405-E28F-2B6C94EF74C6}" id="{00570092-00C6-450C-AEEB-00C300BD007D}" done="0">
    <text xml:space="preserve">3705-12.01.2026
</text>
  </threadedComment>
  <threadedComment ref="BK117" personId="{A31FE926-4BAA-6405-E28F-2B6C94EF74C6}" id="{00D100BF-00DA-44AA-8C31-00E200170091}" done="0">
    <text xml:space="preserve">10325-10.02.2026
</text>
  </threadedComment>
  <threadedComment ref="I117" personId="{A31FE926-4BAA-6405-E28F-2B6C94EF74C6}" id="{00010098-00A1-4257-8719-003B005D00D3}" done="0">
    <text xml:space="preserve">1.00-25.03.2024
1800-26.03.2024
</text>
  </threadedComment>
  <threadedComment ref="Q118" personId="{A31FE926-4BAA-6405-E28F-2B6C94EF74C6}" id="{00900065-0056-4F12-ACF2-006B00A200AE}" done="0">
    <text xml:space="preserve">2500р.-поделена на 400 и 2100 -25.07.2024
</text>
  </threadedComment>
  <threadedComment ref="W118" personId="{A31FE926-4BAA-6405-E28F-2B6C94EF74C6}" id="{00800076-00E7-4FEF-90E5-005500280013}" done="0">
    <text xml:space="preserve">4200,42 поделены с участком 108/1 92,32 и 4108,10 на уч.108/2
</text>
  </threadedComment>
  <threadedComment ref="Y118" personId="{A31FE926-4BAA-6405-E28F-2B6C94EF74C6}" id="{0006007A-0054-4A32-8D68-0094005800FE}" done="0">
    <text xml:space="preserve">5047,23-поделены на 5,22 уч.108/1 и 5041,78 уч.108/2 26.11.2024г
</text>
  </threadedComment>
  <threadedComment ref="AF118" personId="{A31FE926-4BAA-6405-E28F-2B6C94EF74C6}" id="{0006000A-001A-4D57-B590-008200B600B1}" done="0">
    <text xml:space="preserve">5,21 оплата из суммы 5854,67 27.01.2025
</text>
  </threadedComment>
  <threadedComment ref="AJ118" personId="{A31FE926-4BAA-6405-E28F-2B6C94EF74C6}" id="{00DE005F-0026-49CB-93EF-00C0007500BC}" done="0">
    <text xml:space="preserve">4,23 из 5245,65 25.03.2025
</text>
  </threadedComment>
  <threadedComment ref="AR118" personId="{A31FE926-4BAA-6405-E28F-2B6C94EF74C6}" id="{009A00BE-0074-429C-8FF6-00FE00B4004E}" done="0">
    <text xml:space="preserve">244,81-28,07,25
2200- 228.07.25
</text>
  </threadedComment>
  <threadedComment ref="AT118" personId="{A31FE926-4BAA-6405-E28F-2B6C94EF74C6}" id="{00580005-00BE-41A6-BA60-0043005200CD}" done="0">
    <text xml:space="preserve">2850,96-26.08.2025
</text>
  </threadedComment>
  <threadedComment ref="AV118" personId="{A31FE926-4BAA-6405-E28F-2B6C94EF74C6}" id="{005E00D1-006A-44A1-B3F2-006000870074}" done="0">
    <text xml:space="preserve">3232,31 поделена на две суммы
</text>
  </threadedComment>
  <threadedComment ref="O119" personId="{A31FE926-4BAA-6405-E28F-2B6C94EF74C6}" id="{00060089-008C-44B8-87B9-002D009200DF}" done="0">
    <text xml:space="preserve">2433,95 оплата за 108 уч.25.06.2024
</text>
  </threadedComment>
  <threadedComment ref="Q119" personId="{A31FE926-4BAA-6405-E28F-2B6C94EF74C6}" id="{00C80077-0002-48FB-A461-004400870040}" done="0">
    <text xml:space="preserve">2500р.-поделена на 400 и 2100 -25.07.2024
</text>
  </threadedComment>
  <threadedComment ref="U119" personId="{A31FE926-4BAA-6405-E28F-2B6C94EF74C6}" id="{00EC0053-00CD-4478-A4C8-00C800BA0054}" done="0">
    <text xml:space="preserve">1963,92 разделила на два участка 108-1/108-2 от 25.09.2024
</text>
  </threadedComment>
  <threadedComment ref="W119" personId="{A31FE926-4BAA-6405-E28F-2B6C94EF74C6}" id="{00FD0054-0089-451E-8BE9-00B800B30055}" done="0">
    <text xml:space="preserve">4200,42 поделены с участком 108/1 92,32 и 4108,10 на уч.108/2
</text>
  </threadedComment>
  <threadedComment ref="AA119" personId="{A31FE926-4BAA-6405-E28F-2B6C94EF74C6}" id="{004E00DA-0031-450D-8CCC-00A80081001B}" done="0">
    <text xml:space="preserve">6320,41-25.12.2024 поделила на два уч.:
5,04 и 6315,37
</text>
  </threadedComment>
  <threadedComment ref="AF119" personId="{A31FE926-4BAA-6405-E28F-2B6C94EF74C6}" id="{0074007C-00A1-4E20-9A1A-002A001E00B8}" done="0">
    <text xml:space="preserve">5849,67 оплата из суммы 5854,67 27.01.2025
</text>
  </threadedComment>
  <threadedComment ref="AJ119" personId="{A31FE926-4BAA-6405-E28F-2B6C94EF74C6}" id="{006600C1-00C2-4C11-A12E-006F0044005C}" done="0">
    <text xml:space="preserve">5241,42 из5245,65 25.03.2025
</text>
  </threadedComment>
  <threadedComment ref="AL119" personId="{A31FE926-4BAA-6405-E28F-2B6C94EF74C6}" id="{001E0091-00B1-4A02-9223-005D00790076}" done="0">
    <text xml:space="preserve">4565,82-поделелны на две  суммы:14,88 и 4550,94-25.04.2025
</text>
  </threadedComment>
  <threadedComment ref="AN119" personId="{A31FE926-4BAA-6405-E28F-2B6C94EF74C6}" id="{0022008E-00CB-496A-9A73-00F100390033}" done="0">
    <text xml:space="preserve">3722,02-26.05.2025 распределены между 108/1-3707,21 и 108/2 -14,81
</text>
  </threadedComment>
  <threadedComment ref="AR119" personId="{A31FE926-4BAA-6405-E28F-2B6C94EF74C6}" id="{00B6007E-0052-4A5A-BE43-00D600B900E9}" done="0">
    <text xml:space="preserve">244,81-28,07,25
2200- 228.07.25
</text>
  </threadedComment>
  <threadedComment ref="AT119" personId="{A31FE926-4BAA-6405-E28F-2B6C94EF74C6}" id="{0026000E-004C-45B0-8569-008B00ED0096}" done="0">
    <text xml:space="preserve">2850,96-26.08.2025
</text>
  </threadedComment>
  <threadedComment ref="AV119" personId="{A31FE926-4BAA-6405-E28F-2B6C94EF74C6}" id="{004F00E5-004B-491C-B43E-00BA006B00C5}" done="0">
    <text xml:space="preserve">3232,31 поделена на две суммы
</text>
  </threadedComment>
  <threadedComment ref="I119" personId="{A31FE926-4BAA-6405-E28F-2B6C94EF74C6}" id="{008C0012-001E-43A2-8436-009000D70085}" done="0">
    <text xml:space="preserve">4333,42-25.03.2024
</text>
  </threadedComment>
  <threadedComment ref="U120" personId="{A31FE926-4BAA-6405-E28F-2B6C94EF74C6}" id="{00D000E8-0013-433A-BC14-009500E800D7}" done="0">
    <text xml:space="preserve">7000р-оплата 05.09: эл-ия 08.24 и аванс 
</text>
  </threadedComment>
  <threadedComment ref="E13" personId="{A31FE926-4BAA-6405-E28F-2B6C94EF74C6}" id="{008400D7-0085-49BF-8125-007700730001}" done="0">
    <text xml:space="preserve">2000 долг -01.02.24
</text>
  </threadedComment>
  <threadedComment ref="AR13" personId="{A31FE926-4BAA-6405-E28F-2B6C94EF74C6}" id="{0061005C-0031-49DC-8136-004C009100F0}" done="0">
    <text xml:space="preserve">1000-11,07,2025
</text>
  </threadedComment>
  <threadedComment ref="BB13" personId="{A31FE926-4BAA-6405-E28F-2B6C94EF74C6}" id="{00E20037-0063-400B-9776-005100EC0008}" done="0">
    <text xml:space="preserve">1500-10.12.2025
</text>
  </threadedComment>
  <threadedComment ref="I13" personId="{A31FE926-4BAA-6405-E28F-2B6C94EF74C6}" id="{00E10055-00FD-45E0-94AD-001400CC004B}" done="0">
    <text xml:space="preserve">900р оплата 20.03.24
</text>
  </threadedComment>
  <threadedComment ref="AA121" personId="{A31FE926-4BAA-6405-E28F-2B6C94EF74C6}" id="{004200B4-0069-4E52-9D48-009200CC0070}" done="0">
    <text xml:space="preserve">650,00-06.12.2024
</text>
  </threadedComment>
  <threadedComment ref="AN121" personId="{A31FE926-4BAA-6405-E28F-2B6C94EF74C6}" id="{003A0038-00AC-4832-BFEB-004F000000FA}" done="0">
    <text xml:space="preserve">1300-05.05.2025
2950-25.05.2025
</text>
  </threadedComment>
  <threadedComment ref="AT121" personId="{A31FE926-4BAA-6405-E28F-2B6C94EF74C6}" id="{00370086-001C-45EC-82E7-00E500890098}" done="0">
    <text xml:space="preserve">2700-25.08.2025
</text>
  </threadedComment>
  <threadedComment ref="AV121" personId="{A31FE926-4BAA-6405-E28F-2B6C94EF74C6}" id="{000800AA-0011-4597-933C-00BC009A00E9}" done="0">
    <text xml:space="preserve">3400-25.09.2025
</text>
  </threadedComment>
  <threadedComment ref="BI121" personId="{A31FE926-4BAA-6405-E28F-2B6C94EF74C6}" id="{009F0072-00EC-46A5-B995-0038003C00DD}" done="0">
    <text xml:space="preserve">1000-12.01.26
</text>
  </threadedComment>
  <threadedComment ref="K122" personId="{A31FE926-4BAA-6405-E28F-2B6C94EF74C6}" id="{00060059-00AD-496D-82AA-007500C100ED}" done="0">
    <text xml:space="preserve">9000 оплата 26.04.24
</text>
  </threadedComment>
  <threadedComment ref="Q122" personId="{A31FE926-4BAA-6405-E28F-2B6C94EF74C6}" id="{00440059-002F-465B-8E7B-00A9003F0036}" done="0">
    <text xml:space="preserve">4500-24.07.2024;
2900-25.07.2024
</text>
  </threadedComment>
  <threadedComment ref="U122" personId="{A31FE926-4BAA-6405-E28F-2B6C94EF74C6}" id="{00040069-00B7-4726-86F1-000D001500CA}" done="0">
    <text xml:space="preserve">1800+5300 оплата 25.09.2024
</text>
  </threadedComment>
  <threadedComment ref="AA122" personId="{A31FE926-4BAA-6405-E28F-2B6C94EF74C6}" id="{007B0037-00A5-4D8E-9F7C-003300A100F3}" done="0">
    <text xml:space="preserve">13900-06.12.2024
29000-26.12.2024
</text>
  </threadedComment>
  <threadedComment ref="AH122" personId="{A31FE926-4BAA-6405-E28F-2B6C94EF74C6}" id="{009100DA-00F3-4A5A-96B3-009A00AD0067}" done="0">
    <text xml:space="preserve">25000-27.02.2025
</text>
  </threadedComment>
  <threadedComment ref="AL122" personId="{A31FE926-4BAA-6405-E28F-2B6C94EF74C6}" id="{007D00D2-000D-4EB3-B8CA-00B300840032}" done="0">
    <text xml:space="preserve">16000-01.04.2025
10600-26.04.2025
</text>
  </threadedComment>
  <threadedComment ref="E122" personId="{A31FE926-4BAA-6405-E28F-2B6C94EF74C6}" id="{008B004D-0048-4D97-A418-00DF00E00022}" done="0">
    <text xml:space="preserve">Оплата: 9500 -декабрт 2023; 9000-25.01.24
</text>
  </threadedComment>
  <threadedComment ref="AX122" personId="{A31FE926-4BAA-6405-E28F-2B6C94EF74C6}" id="{008D00F3-005B-4626-8473-0023008000EA}" done="0">
    <text xml:space="preserve">7200-03.10.2025
4500-25.10.2025
8000-31.10.2025
</text>
  </threadedComment>
  <threadedComment ref="G122" personId="{A31FE926-4BAA-6405-E28F-2B6C94EF74C6}" id="{00B300F3-003C-4D80-AD07-0061008D0008}" done="0">
    <text xml:space="preserve">200р+6000 оплата 04.02;
22300-оплата 28.02
</text>
  </threadedComment>
  <threadedComment ref="BK122" personId="{A31FE926-4BAA-6405-E28F-2B6C94EF74C6}" id="{00D600F1-0013-43B4-8C00-004100A700C0}" done="0">
    <text xml:space="preserve">23500-02.02.2026
</text>
  </threadedComment>
  <threadedComment ref="I122" personId="{A31FE926-4BAA-6405-E28F-2B6C94EF74C6}" id="{00020016-006C-4E18-9239-001F00D000F3}" done="0">
    <text xml:space="preserve">9800 оплата 26.03.2024
</text>
  </threadedComment>
  <threadedComment ref="M123" personId="{A31FE926-4BAA-6405-E28F-2B6C94EF74C6}" id="{009C00A0-006D-4794-92FC-007A003900ED}" done="0">
    <text xml:space="preserve">2000-15.05.2024
</text>
  </threadedComment>
  <threadedComment ref="O123" personId="{A31FE926-4BAA-6405-E28F-2B6C94EF74C6}" id="{00FD002E-00F2-4A3D-946D-00FF000100FA}" done="0">
    <text xml:space="preserve">2000-05.06.24
</text>
  </threadedComment>
  <threadedComment ref="Y123" personId="{A31FE926-4BAA-6405-E28F-2B6C94EF74C6}" id="{00760024-0062-4782-B8F7-0071006F0099}" done="0">
    <text xml:space="preserve">5000,00-09.11.2024
</text>
  </threadedComment>
  <threadedComment ref="AA123" personId="{A31FE926-4BAA-6405-E28F-2B6C94EF74C6}" id="{009D004D-0017-47B0-91D7-000100430032}" done="0">
    <text xml:space="preserve">3000-02.12.2024
</text>
  </threadedComment>
  <threadedComment ref="AH123" personId="{A31FE926-4BAA-6405-E28F-2B6C94EF74C6}" id="{002F0081-0050-4135-BFC4-00B000C70050}" done="0">
    <text xml:space="preserve">600,00-05.02.2025
</text>
  </threadedComment>
  <threadedComment ref="AL123" personId="{A31FE926-4BAA-6405-E28F-2B6C94EF74C6}" id="{000C008C-00D8-4A73-A4D1-00AA00800051}" done="0">
    <text xml:space="preserve">500-08.04.2025
</text>
  </threadedComment>
  <threadedComment ref="AP123" personId="{A31FE926-4BAA-6405-E28F-2B6C94EF74C6}" id="{00910040-007E-495F-99CC-005A00FD0047}" done="0">
    <text xml:space="preserve">2500-05.06.2025
</text>
  </threadedComment>
  <threadedComment ref="AX123" personId="{A31FE926-4BAA-6405-E28F-2B6C94EF74C6}" id="{00A8000E-0029-4858-BD8D-00DC004100C1}" done="0">
    <text xml:space="preserve">1500-09.10.2025
</text>
  </threadedComment>
  <threadedComment ref="AZ123" personId="{A31FE926-4BAA-6405-E28F-2B6C94EF74C6}" id="{00600055-000F-450E-8FD4-008D00BE00F0}" done="0">
    <text xml:space="preserve">2000-03.11.2025
</text>
  </threadedComment>
  <threadedComment ref="BB123" personId="{A31FE926-4BAA-6405-E28F-2B6C94EF74C6}" id="{001F000F-007B-4AD8-B8BA-00EF00FF008F}" done="0">
    <text xml:space="preserve">3000-27.12.2025
</text>
  </threadedComment>
  <threadedComment ref="BK123" personId="{A31FE926-4BAA-6405-E28F-2B6C94EF74C6}" id="{00A8006A-0029-44E7-B0A4-00E900690079}" done="0">
    <text xml:space="preserve">2000-06.02.2026
</text>
  </threadedComment>
  <threadedComment ref="M124" personId="{A31FE926-4BAA-6405-E28F-2B6C94EF74C6}" id="{005F006B-0028-436F-A6B9-001A0046006A}" done="0">
    <text xml:space="preserve">580р-оплата задолжностей 01.05
</text>
  </threadedComment>
  <threadedComment ref="O125" personId="{A31FE926-4BAA-6405-E28F-2B6C94EF74C6}" id="{00970055-00DA-4D07-8C6F-008500F800E7}" done="0">
    <text xml:space="preserve">3300 оплата 12.06.24
</text>
  </threadedComment>
  <threadedComment ref="W125" personId="{A31FE926-4BAA-6405-E28F-2B6C94EF74C6}" id="{003900D1-00A8-4FC0-B2A6-0099004400D9}" done="0">
    <text xml:space="preserve">5353,00-07.10.2024
</text>
  </threadedComment>
  <threadedComment ref="AP125" personId="{A31FE926-4BAA-6405-E28F-2B6C94EF74C6}" id="{004E00A1-007B-4EE4-9DF3-001100BA0011}" done="0">
    <text xml:space="preserve">2900-06.06.2025
</text>
  </threadedComment>
  <threadedComment ref="AR125" personId="{A31FE926-4BAA-6405-E28F-2B6C94EF74C6}" id="{00CA0090-007C-4FE3-967F-001100BB00C1}" done="0">
    <text xml:space="preserve">4400-21.07.2025
</text>
  </threadedComment>
  <threadedComment ref="AV125" personId="{A31FE926-4BAA-6405-E28F-2B6C94EF74C6}" id="{00C80013-0015-45EF-AE6E-00C000150074}" done="0">
    <text xml:space="preserve">1100-05.09.2025
</text>
  </threadedComment>
  <threadedComment ref="AX125" personId="{A31FE926-4BAA-6405-E28F-2B6C94EF74C6}" id="{00660053-004B-4355-8B6E-007A00AC005A}" done="0">
    <text xml:space="preserve">4000-06.10.25
</text>
  </threadedComment>
  <threadedComment ref="K126" personId="{A31FE926-4BAA-6405-E28F-2B6C94EF74C6}" id="{00A10038-0000-4CE0-A562-005F00640005}" done="0">
    <text xml:space="preserve">Оплата вперед на все лето 01.04.24
</text>
  </threadedComment>
  <threadedComment ref="W126" personId="{A31FE926-4BAA-6405-E28F-2B6C94EF74C6}" id="{00390069-0062-41C5-A67A-00D2004900BB}" done="0">
    <text xml:space="preserve">20000-17.10.2024
</text>
  </threadedComment>
  <threadedComment ref="AH126" personId="{A31FE926-4BAA-6405-E28F-2B6C94EF74C6}" id="{0098002E-00C8-463E-9712-00B500290077}" done="0">
    <text xml:space="preserve">10000-06.02.24
30000-06.02.24
</text>
  </threadedComment>
  <threadedComment ref="BB126" personId="{A31FE926-4BAA-6405-E28F-2B6C94EF74C6}" id="{00F90030-0005-4CF3-9C7C-00B200A80075}" done="0">
    <text xml:space="preserve">10000-26.12.2025
30000-аванс.платёёж.
</text>
  </threadedComment>
  <threadedComment ref="AA127" personId="{A31FE926-4BAA-6405-E28F-2B6C94EF74C6}" id="{004A00EB-001A-468F-8920-00E2008F006A}" done="0">
    <text xml:space="preserve">400,00-17.12.2024
</text>
  </threadedComment>
  <threadedComment ref="Q128" personId="{A31FE926-4BAA-6405-E28F-2B6C94EF74C6}" id="{00960062-0052-471F-9E88-00E900BD0063}" done="0">
    <text xml:space="preserve">3000-11.07.2024;
3000-22.07.2024
</text>
  </threadedComment>
  <threadedComment ref="W128" personId="{A31FE926-4BAA-6405-E28F-2B6C94EF74C6}" id="{00550052-002B-45E0-B7F3-00FC0017007B}" done="0">
    <text xml:space="preserve">2000-17.10.2024
</text>
  </threadedComment>
  <threadedComment ref="AA128" personId="{A31FE926-4BAA-6405-E28F-2B6C94EF74C6}" id="{007400C0-004F-4B0A-82B0-001F000400D3}" done="0">
    <text xml:space="preserve">3000-13.12.2024
</text>
  </threadedComment>
  <threadedComment ref="AF128" personId="{A31FE926-4BAA-6405-E28F-2B6C94EF74C6}" id="{002000B9-00A9-4EBD-8C6C-00BE00A200DF}" done="0">
    <text xml:space="preserve">5000-оплата 29.01.2025
5000-оплата 31.01.2025
</text>
  </threadedComment>
  <threadedComment ref="AH128" personId="{A31FE926-4BAA-6405-E28F-2B6C94EF74C6}" id="{006F001D-00AB-40F4-A7DE-004900A20067}" done="0">
    <text xml:space="preserve">5000-25.02.2025
</text>
  </threadedComment>
  <threadedComment ref="AJ128" personId="{A31FE926-4BAA-6405-E28F-2B6C94EF74C6}" id="{001800F7-007A-4D44-AAF9-0028001900C2}" done="0">
    <text xml:space="preserve">9000-15.03.2025
</text>
  </threadedComment>
  <threadedComment ref="AN128" personId="{A31FE926-4BAA-6405-E28F-2B6C94EF74C6}" id="{004500FD-009F-4966-90A5-00DF0016007F}" done="0">
    <text xml:space="preserve">4000-06.05.2025
</text>
  </threadedComment>
  <threadedComment ref="E128" personId="{A31FE926-4BAA-6405-E28F-2B6C94EF74C6}" id="{00CB001F-006C-4E64-A701-00B300BB0041}" done="0">
    <text xml:space="preserve">Оплата: 5000-декабрь + 5000 -03.01.24
</text>
  </threadedComment>
  <threadedComment ref="AP128" personId="{A31FE926-4BAA-6405-E28F-2B6C94EF74C6}" id="{00D50071-006F-4D13-A080-00520068000E}" done="0">
    <text xml:space="preserve">3000-14.06.2025
</text>
  </threadedComment>
  <threadedComment ref="AR128" personId="{A31FE926-4BAA-6405-E28F-2B6C94EF74C6}" id="{009300E5-006F-4E14-BFB1-0078009A0088}" done="0">
    <text xml:space="preserve">3000+5000
</text>
  </threadedComment>
  <threadedComment ref="AX128" personId="{A31FE926-4BAA-6405-E28F-2B6C94EF74C6}" id="{00A40031-0019-4363-9516-001C00C40086}" done="0">
    <text xml:space="preserve">4000-04.10.25
3000-22.10.2025
</text>
  </threadedComment>
  <threadedComment ref="BB128" personId="{A31FE926-4BAA-6405-E28F-2B6C94EF74C6}" id="{005F0004-00C2-4D51-A2AA-00A300E400D4}" done="0">
    <text xml:space="preserve">3000-06.12.2025
6000-10.12.2025
</text>
  </threadedComment>
  <threadedComment ref="G128" personId="{A31FE926-4BAA-6405-E28F-2B6C94EF74C6}" id="{004E0012-00D3-4EC5-A621-00620056002A}" done="0">
    <text xml:space="preserve">8000р-16.02.24
</text>
  </threadedComment>
  <threadedComment ref="BI128" personId="{A31FE926-4BAA-6405-E28F-2B6C94EF74C6}" id="{00800015-0000-40FA-80A4-001B008A006D}" done="0">
    <text xml:space="preserve">5000-04.01.2026
6000-12.01.2026
</text>
  </threadedComment>
  <threadedComment ref="I128" personId="{A31FE926-4BAA-6405-E28F-2B6C94EF74C6}" id="{002000CB-009D-424B-AF93-006C003200C4}" done="0">
    <text xml:space="preserve">оплата 02.03.24-2000р;оплата 16.03.24-6000р
</text>
  </threadedComment>
  <threadedComment ref="AV129" personId="{A31FE926-4BAA-6405-E28F-2B6C94EF74C6}" id="{005A0032-005D-4530-B6D1-0059006E0081}" done="0">
    <text xml:space="preserve">3000-24.09.25
</text>
  </threadedComment>
  <threadedComment ref="O14" personId="{A31FE926-4BAA-6405-E28F-2B6C94EF74C6}" id="{00D500C7-00AA-4A67-BEB9-0097009400B4}" done="0">
    <text xml:space="preserve">2300-12.06.24
</text>
  </threadedComment>
  <threadedComment ref="W14" personId="{A31FE926-4BAA-6405-E28F-2B6C94EF74C6}" id="{00A600AE-006C-46E2-922F-005700E20034}" done="0">
    <text xml:space="preserve">1000 оплата 02.10.2024
</text>
  </threadedComment>
  <threadedComment ref="Y14" personId="{A31FE926-4BAA-6405-E28F-2B6C94EF74C6}" id="{0039000A-0099-4EB7-9177-00CD001A009E}" done="0">
    <text xml:space="preserve">3450,00-12.11.2024
</text>
  </threadedComment>
  <threadedComment ref="AA14" personId="{A31FE926-4BAA-6405-E28F-2B6C94EF74C6}" id="{00740092-003D-49C0-95BF-000B00630007}" done="0">
    <text xml:space="preserve">4700-12.12.24
</text>
  </threadedComment>
  <threadedComment ref="AH14" personId="{A31FE926-4BAA-6405-E28F-2B6C94EF74C6}" id="{0008000E-00B5-49D4-B550-00EE002A00D1}" done="0">
    <text xml:space="preserve">4900-11.02.2025
</text>
  </threadedComment>
  <threadedComment ref="AJ14" personId="{A31FE926-4BAA-6405-E28F-2B6C94EF74C6}" id="{00700021-00E5-49D1-BFB0-003700650098}" done="0">
    <text xml:space="preserve">4000-11.03.2025
</text>
  </threadedComment>
  <threadedComment ref="AL14" personId="{A31FE926-4BAA-6405-E28F-2B6C94EF74C6}" id="{008F00F0-0064-4B87-A540-005A00EE0000}" done="0">
    <text xml:space="preserve">1000-12.04.2025
</text>
  </threadedComment>
  <threadedComment ref="AN14" personId="{A31FE926-4BAA-6405-E28F-2B6C94EF74C6}" id="{000B00FC-0059-4439-A9AD-00C700FC00C7}" done="0">
    <text xml:space="preserve">1200-12.05.2021
</text>
  </threadedComment>
  <threadedComment ref="E14" personId="{A31FE926-4BAA-6405-E28F-2B6C94EF74C6}" id="{00370060-0052-449F-BE98-004400EA0083}" done="0">
    <text xml:space="preserve">Оплата: 4900 декабрь 23; 7200-26.01.2024; 
</text>
  </threadedComment>
  <threadedComment ref="AP14" personId="{A31FE926-4BAA-6405-E28F-2B6C94EF74C6}" id="{007C00F8-00D3-477C-A7F0-00B2009700B7}" done="0">
    <text xml:space="preserve">1400-10.06.2025
</text>
  </threadedComment>
  <threadedComment ref="AR14" personId="{A31FE926-4BAA-6405-E28F-2B6C94EF74C6}" id="{007D00D8-0024-40B6-8165-0034005200C1}" done="0">
    <text xml:space="preserve">500-11,07,2025
850-29,07.25
</text>
  </threadedComment>
  <threadedComment ref="AV14" personId="{A31FE926-4BAA-6405-E28F-2B6C94EF74C6}" id="{007C0065-0001-49F8-8984-0005009F0020}" done="0">
    <text xml:space="preserve">1100-11.09.2025
</text>
  </threadedComment>
  <threadedComment ref="AX14" personId="{A31FE926-4BAA-6405-E28F-2B6C94EF74C6}" id="{00B200C2-0033-43FB-ACB5-00D300A900EB}" done="0">
    <text xml:space="preserve">2110-11.10.2025
</text>
  </threadedComment>
  <threadedComment ref="AZ14" personId="{A31FE926-4BAA-6405-E28F-2B6C94EF74C6}" id="{000800C3-0033-4647-8607-003A007400CA}" done="0">
    <text xml:space="preserve">2900-11.11.2025
</text>
  </threadedComment>
  <threadedComment ref="BB14" personId="{A31FE926-4BAA-6405-E28F-2B6C94EF74C6}" id="{003C00B9-0029-4B1C-897F-005100F70085}" done="0">
    <text xml:space="preserve">2400-16.12.2025
</text>
  </threadedComment>
  <threadedComment ref="BI14" personId="{A31FE926-4BAA-6405-E28F-2B6C94EF74C6}" id="{00AA003D-00FB-4BBF-86A2-009600BE00C8}" done="0">
    <text xml:space="preserve">2400-12.01.2026
</text>
  </threadedComment>
  <threadedComment ref="BK14" personId="{A31FE926-4BAA-6405-E28F-2B6C94EF74C6}" id="{000E0051-00F7-4744-A658-0035001000A4}" done="0">
    <text xml:space="preserve">1600-11.02.26
</text>
  </threadedComment>
  <threadedComment ref="I14" personId="{A31FE926-4BAA-6405-E28F-2B6C94EF74C6}" id="{004400BA-0019-49BF-8223-0055008C006B}" done="0">
    <text xml:space="preserve">4100 оплата 28.03.2024
</text>
  </threadedComment>
  <threadedComment ref="W132" personId="{A31FE926-4BAA-6405-E28F-2B6C94EF74C6}" id="{00FE0069-003A-4235-8B57-0080000C0010}" done="0">
    <text xml:space="preserve">1000,00-05.10.24
</text>
  </threadedComment>
  <threadedComment ref="M133" personId="{A31FE926-4BAA-6405-E28F-2B6C94EF74C6}" id="{009F0062-00FC-47FB-A5B7-00BF00FF00F8}" done="0">
    <text xml:space="preserve">400-12.05.2024
6469,48-24.05.2024
</text>
  </threadedComment>
  <threadedComment ref="U133" personId="{A31FE926-4BAA-6405-E28F-2B6C94EF74C6}" id="{00F9005F-0090-468E-BAFA-003F0097000C}" done="0">
    <text xml:space="preserve">1002,83-02.09.2024;
1902,30-25.09.2024
</text>
  </threadedComment>
  <threadedComment ref="W133" personId="{A31FE926-4BAA-6405-E28F-2B6C94EF74C6}" id="{00DE0020-0066-40CD-A552-00AB00B4001C}" done="0">
    <text xml:space="preserve">7906,48-25.10.2024
</text>
  </threadedComment>
  <threadedComment ref="AP133" personId="{A31FE926-4BAA-6405-E28F-2B6C94EF74C6}" id="{00D300A5-0073-4BDA-B60A-000A00A00072}" done="0">
    <text xml:space="preserve">1007,08-05.06.2025
1970,83- 25.06.2025
</text>
  </threadedComment>
  <threadedComment ref="Y134" personId="{A31FE926-4BAA-6405-E28F-2B6C94EF74C6}" id="{006D000D-00ED-4C60-AE0B-008B00640073}" done="0">
    <text xml:space="preserve">100,00-28.11.2024
</text>
  </threadedComment>
  <threadedComment ref="AT134" personId="{A31FE926-4BAA-6405-E28F-2B6C94EF74C6}" id="{00F9000D-001C-41DD-9139-00BD004C0085}" done="0">
    <text xml:space="preserve">200-27.08.2025
</text>
  </threadedComment>
  <threadedComment ref="AJ135" personId="{A31FE926-4BAA-6405-E28F-2B6C94EF74C6}" id="{0090007C-00F5-471E-A72E-00D500B800D1}" done="0">
    <text xml:space="preserve">2763,86-03.03.2025
3598,81-26.03.2025
</text>
  </threadedComment>
  <threadedComment ref="E135" personId="{A31FE926-4BAA-6405-E28F-2B6C94EF74C6}" id="{006D0043-00DD-4DFA-974D-003800870095}" done="0">
    <text xml:space="preserve">Оплата: 4591 -декабрь 2023; 2260,24 -22.01.24 из суммы 5236,7$ 23.12.2024 оплата выведена в ноль.
</text>
  </threadedComment>
  <threadedComment ref="AT135" personId="{A31FE926-4BAA-6405-E28F-2B6C94EF74C6}" id="{0040000F-00E9-43BB-8563-00DB00CE0042}" done="0">
    <text xml:space="preserve">2256,76-01.08.2025
2921,58-29.08.2025
</text>
  </threadedComment>
  <threadedComment ref="AX135" personId="{A31FE926-4BAA-6405-E28F-2B6C94EF74C6}" id="{00BA000C-0061-40E9-8170-005400CD0035}" done="0">
    <text xml:space="preserve">01.10.2025-уч.125,127 3512,21;1119,35
</text>
  </threadedComment>
  <threadedComment ref="BK135" personId="{A31FE926-4BAA-6405-E28F-2B6C94EF74C6}" id="{006B00C8-00D5-4DD6-9810-005900E10019}" done="0">
    <text xml:space="preserve">9131,73-02.02,26
уч.125-127
</text>
  </threadedComment>
  <threadedComment ref="I135" personId="{A31FE926-4BAA-6405-E28F-2B6C94EF74C6}" id="{002000C4-001E-40DE-B36C-00DB0000005C}" done="0">
    <text xml:space="preserve">18.03 поделена из суммы 127 уч.5193,29
</text>
  </threadedComment>
  <threadedComment ref="AL136" personId="{A31FE926-4BAA-6405-E28F-2B6C94EF74C6}" id="{00BE00E8-00D2-4989-A518-00C200A000EC}" done="0">
    <text xml:space="preserve">2902,06-21.04.2025
</text>
  </threadedComment>
  <threadedComment ref="M137" personId="{A31FE926-4BAA-6405-E28F-2B6C94EF74C6}" id="{00B70043-00DD-4B9D-8219-00D1003C009F}" done="0">
    <text xml:space="preserve">3413,73 оплата 22.05 за уч.125/127.Вся сумма внесена за уч.127, уч.125 по нулям
</text>
  </threadedComment>
  <threadedComment ref="AA137" personId="{A31FE926-4BAA-6405-E28F-2B6C94EF74C6}" id="{00CE00FF-00B7-4971-8904-00EF009C00BE}" done="0">
    <text xml:space="preserve">1813,00-23.12.2024
1678,86-25.12.2024
</text>
  </threadedComment>
  <threadedComment ref="AJ137" personId="{A31FE926-4BAA-6405-E28F-2B6C94EF74C6}" id="{00E600B6-00E9-40F9-ADEC-002500DB00B8}" done="0">
    <text xml:space="preserve">5908,58-03.03.2025
612,66-26.03.2025
</text>
  </threadedComment>
  <threadedComment ref="E137" personId="{A31FE926-4BAA-6405-E28F-2B6C94EF74C6}" id="{00E900D1-0076-484A-8427-008E00780089}" done="0">
    <text xml:space="preserve">оплата 22.01.24 из суммы 5236,7;
23.12.2024 оплата выведена в ноль по уч.125, добавлено к уч.127 598,56
</text>
  </threadedComment>
  <threadedComment ref="AT137" personId="{A31FE926-4BAA-6405-E28F-2B6C94EF74C6}" id="{003D0007-00B5-467F-8D27-007200A200B3}" done="0">
    <text xml:space="preserve">768,04-01.08.2025
1107,63-29.08.2025
</text>
  </threadedComment>
  <threadedComment ref="AX137" personId="{A31FE926-4BAA-6405-E28F-2B6C94EF74C6}" id="{00660090-00D0-41AE-917C-00D100F60051}" done="0">
    <text xml:space="preserve">01.10.2025-уч.125,127 3512,21;1119,35
</text>
  </threadedComment>
  <threadedComment ref="BK137" personId="{A31FE926-4BAA-6405-E28F-2B6C94EF74C6}" id="{0028008B-00B2-4C9F-A475-00FC00B500AB}" done="0">
    <text xml:space="preserve">9131,73-02.02,26
уч.125-127
</text>
  </threadedComment>
  <threadedComment ref="I137" personId="{A31FE926-4BAA-6405-E28F-2B6C94EF74C6}" id="{0042005E-000C-418F-AF7D-003B0019002A}" done="0">
    <text xml:space="preserve">18.03 поделена из суммы 125 уч.5193,29
</text>
  </threadedComment>
  <threadedComment ref="K138" personId="{A31FE926-4BAA-6405-E28F-2B6C94EF74C6}" id="{00D6006A-009A-4C85-9305-009300D000AE}" done="0">
    <text xml:space="preserve">было 6000 чьи, не знаю...
</text>
  </threadedComment>
  <threadedComment ref="W138" personId="{A31FE926-4BAA-6405-E28F-2B6C94EF74C6}" id="{00B700A5-0029-4E0B-99FF-0099003B0091}" done="0">
    <text xml:space="preserve">5000,00-03.10.2024
8500,00-28.10.2024
</text>
  </threadedComment>
  <threadedComment ref="AA138" personId="{A31FE926-4BAA-6405-E28F-2B6C94EF74C6}" id="{007D00A6-00E7-4353-9574-005C00A100DF}" done="0">
    <text xml:space="preserve">11000-06.12.2024
15000-26.12.2024
</text>
  </threadedComment>
  <threadedComment ref="AH138" personId="{A31FE926-4BAA-6405-E28F-2B6C94EF74C6}" id="{009B00D2-0051-4FED-9CF5-00F200E10000}" done="0">
    <text xml:space="preserve">15600-05.02.2025
15000-26.02.2025
</text>
  </threadedComment>
  <threadedComment ref="AL138" personId="{A31FE926-4BAA-6405-E28F-2B6C94EF74C6}" id="{0090007D-0032-45FF-A915-00C800650021}" done="0">
    <text xml:space="preserve">10600-04.04.2025
9000-27.04.2025
</text>
  </threadedComment>
  <threadedComment ref="E138" personId="{A31FE926-4BAA-6405-E28F-2B6C94EF74C6}" id="{001F0030-0074-4F40-A18F-00CF0016006D}" done="0">
    <text xml:space="preserve">Оплата: 12800-декабрь2023;15600-17.01.24
</text>
  </threadedComment>
  <threadedComment ref="AV138" personId="{A31FE926-4BAA-6405-E28F-2B6C94EF74C6}" id="{007300E6-0043-4D73-A686-009D008C0015}" done="0">
    <text xml:space="preserve">7500-25.09.2025
</text>
  </threadedComment>
  <threadedComment ref="AZ138" personId="{A31FE926-4BAA-6405-E28F-2B6C94EF74C6}" id="{004B00AE-00D4-4729-9290-000200D80025}" done="0">
    <text xml:space="preserve">10200-05.11.2025
12500-27.11.2025
</text>
  </threadedComment>
  <threadedComment ref="BI138" personId="{A31FE926-4BAA-6405-E28F-2B6C94EF74C6}" id="{001600C9-006F-4BA9-BC35-00F200760039}" done="0">
    <text xml:space="preserve">15000-01/01/2026
19800-26.01.2026
</text>
  </threadedComment>
  <threadedComment ref="I138" personId="{A31FE926-4BAA-6405-E28F-2B6C94EF74C6}" id="{002300E5-00BF-400D-B7E7-008F00990086}" done="0">
    <text xml:space="preserve">10500-25.03.2024
</text>
  </threadedComment>
  <threadedComment ref="C140" personId="{A31FE926-4BAA-6405-E28F-2B6C94EF74C6}" id="{00EA0031-0071-4CC5-B516-008B0082004B}" done="0">
    <text xml:space="preserve">по реш. Чл.пр. от 01.11.2024 снята зад-сть 123,67
</text>
  </threadedComment>
  <threadedComment ref="Y141" personId="{A31FE926-4BAA-6405-E28F-2B6C94EF74C6}" id="{004200BE-00AB-4908-BD5F-00FD0034004A}" done="0">
    <text xml:space="preserve">540,00-02.11.2024
</text>
  </threadedComment>
  <threadedComment ref="AA141" personId="{A31FE926-4BAA-6405-E28F-2B6C94EF74C6}" id="{00A600E1-0044-4F20-86F5-007B00B00021}" done="0">
    <text xml:space="preserve">50,00-05.12.2024
</text>
  </threadedComment>
  <threadedComment ref="AP141" personId="{A31FE926-4BAA-6405-E28F-2B6C94EF74C6}" id="{007B000E-0051-4630-978A-006C007000DD}" done="0">
    <text xml:space="preserve">2284,88-06.06.2025
500,00-26.06.2025
</text>
  </threadedComment>
  <threadedComment ref="AT141" personId="{A31FE926-4BAA-6405-E28F-2B6C94EF74C6}" id="{00550083-006B-4F0B-8CD8-003A009900D3}" done="0">
    <text xml:space="preserve">563,74-
526,29-28.08.2025
</text>
  </threadedComment>
  <threadedComment ref="AX141" personId="{A31FE926-4BAA-6405-E28F-2B6C94EF74C6}" id="{004C00EA-0087-4F2B-A872-00C80080009F}" done="0">
    <text xml:space="preserve">1220,46-05.10.2025
</text>
  </threadedComment>
  <threadedComment ref="AV145" personId="{A31FE926-4BAA-6405-E28F-2B6C94EF74C6}" id="{008700FD-00F8-4AA9-ACE1-001700650037}" done="0">
    <text xml:space="preserve">1421,66-04.09.25
</text>
  </threadedComment>
  <threadedComment ref="BI145" personId="{A31FE926-4BAA-6405-E28F-2B6C94EF74C6}" id="{008D0014-0080-48BA-ABD2-007200690068}" done="0">
    <text xml:space="preserve">613-05.01.2026
</text>
  </threadedComment>
  <threadedComment ref="M147" personId="{A31FE926-4BAA-6405-E28F-2B6C94EF74C6}" id="{00590079-00A9-41B9-91B3-0026004E0019}" done="0">
    <text xml:space="preserve">1000 оплата вперёд 04.05
1300-27.05.2024
</text>
  </threadedComment>
  <threadedComment ref="O147" personId="{A31FE926-4BAA-6405-E28F-2B6C94EF74C6}" id="{000000A0-00EB-4FC9-B9FA-000100420029}" done="0">
    <text xml:space="preserve">1000р-24.06.24
</text>
  </threadedComment>
  <threadedComment ref="W147" personId="{A31FE926-4BAA-6405-E28F-2B6C94EF74C6}" id="{00180080-0055-4FAF-8D9F-005800B70050}" done="0">
    <text xml:space="preserve">2000-оплата 03.10.24
</text>
  </threadedComment>
  <threadedComment ref="AA147" personId="{A31FE926-4BAA-6405-E28F-2B6C94EF74C6}" id="{008C0007-00C4-4172-A62D-00B000F200BF}" done="0">
    <text xml:space="preserve">1000-07.12.2024
</text>
  </threadedComment>
  <threadedComment ref="AV147" personId="{A31FE926-4BAA-6405-E28F-2B6C94EF74C6}" id="{00FF0025-002A-41D6-81B0-00B0002D0012}" done="0">
    <text xml:space="preserve">2000-26.09.2025
</text>
  </threadedComment>
  <threadedComment ref="W149" personId="{A31FE926-4BAA-6405-E28F-2B6C94EF74C6}" id="{00610035-00F3-4311-931D-00530026006C}" done="0">
    <text xml:space="preserve">1000-27.10.2024
</text>
  </threadedComment>
  <threadedComment ref="AA149" personId="{A31FE926-4BAA-6405-E28F-2B6C94EF74C6}" id="{00A20072-00DB-4EE3-A672-005A008D00AB}" done="0">
    <text xml:space="preserve">1000-05.12.2024
</text>
  </threadedComment>
  <threadedComment ref="AT149" personId="{A31FE926-4BAA-6405-E28F-2B6C94EF74C6}" id="{00FA00CC-0022-42E7-B868-001B002300CD}" done="0">
    <text xml:space="preserve">312-06.08.2025
2000-25.08.2025
</text>
  </threadedComment>
  <threadedComment ref="AZ149" personId="{A31FE926-4BAA-6405-E28F-2B6C94EF74C6}" id="{00120024-00EB-47A6-B557-00C6007C004F}" done="0">
    <text xml:space="preserve">1000-07.11.2025
</text>
  </threadedComment>
  <threadedComment ref="U150" personId="{A31FE926-4BAA-6405-E28F-2B6C94EF74C6}" id="{00160083-007D-476B-9FBF-004700770011}" done="0">
    <text xml:space="preserve">247,66-03.09.2024;
857,10-25.09.2024
</text>
  </threadedComment>
  <threadedComment ref="W150" personId="{A31FE926-4BAA-6405-E28F-2B6C94EF74C6}" id="{0086008F-00E3-49B8-8EC6-007000DD000A}" done="0">
    <text xml:space="preserve">1058,68-25.10.2024
</text>
  </threadedComment>
  <threadedComment ref="Y150" personId="{A31FE926-4BAA-6405-E28F-2B6C94EF74C6}" id="{001D00E7-0092-4FCD-A727-00C600AB0006}" done="0">
    <text xml:space="preserve">134,36-25.11.2024
</text>
  </threadedComment>
  <threadedComment ref="AR150" personId="{A31FE926-4BAA-6405-E28F-2B6C94EF74C6}" id="{00A900C7-0067-4E98-9C4D-004200AD000E}" done="0">
    <text xml:space="preserve">2*300,85-25.07.2025
</text>
  </threadedComment>
  <threadedComment ref="O16" personId="{A31FE926-4BAA-6405-E28F-2B6C94EF74C6}" id="{0096005F-004E-498C-8646-00CB000F00DE}" done="0">
    <text xml:space="preserve">2117,46 оплата 07.06.24
1031,85 оплата 29.06.24
</text>
  </threadedComment>
  <threadedComment ref="W16" personId="{A31FE926-4BAA-6405-E28F-2B6C94EF74C6}" id="{00B9006A-0013-4BB3-A6E8-008400D0002C}" done="0">
    <text xml:space="preserve">0,30-02.10.2024;
458,53-03.10.2024
</text>
  </threadedComment>
  <threadedComment ref="Y16" personId="{A31FE926-4BAA-6405-E28F-2B6C94EF74C6}" id="{00D100A9-008E-4EC2-BA80-00A6003000BE}" done="0">
    <text xml:space="preserve">1324,15-03.11.2024
</text>
  </threadedComment>
  <threadedComment ref="AX16" personId="{A31FE926-4BAA-6405-E28F-2B6C94EF74C6}" id="{0031007D-004D-4C52-8287-008600EB003B}" done="0">
    <text xml:space="preserve">1255-05.10.25
</text>
  </threadedComment>
  <threadedComment ref="AA151" personId="{A31FE926-4BAA-6405-E28F-2B6C94EF74C6}" id="{00C3007F-00DA-4997-9E25-007A0049005C}" done="0">
    <text xml:space="preserve">870,00-25.12.24
</text>
  </threadedComment>
  <threadedComment ref="M152" personId="{A31FE926-4BAA-6405-E28F-2B6C94EF74C6}" id="{00D50016-0012-4516-AC57-00A8000300AA}" done="0">
    <text xml:space="preserve">100-19.05.2024
500-24.05.2024
</text>
  </threadedComment>
  <threadedComment ref="O152" personId="{A31FE926-4BAA-6405-E28F-2B6C94EF74C6}" id="{008600D6-000A-464A-97DC-006100BC0043}" done="0">
    <text xml:space="preserve">500р-07.06.24
500h-24.06.24
</text>
  </threadedComment>
  <threadedComment ref="AJ152" personId="{A31FE926-4BAA-6405-E28F-2B6C94EF74C6}" id="{00060079-00D7-49AA-A5CF-005A005C00F5}" done="0">
    <text xml:space="preserve">100-30.03.2025
</text>
  </threadedComment>
  <threadedComment ref="AP152" personId="{A31FE926-4BAA-6405-E28F-2B6C94EF74C6}" id="{0077007B-006E-4DCD-867F-00EF00F30020}" done="0">
    <text xml:space="preserve">500-08.06.2025
</text>
  </threadedComment>
  <threadedComment ref="K154" personId="{A31FE926-4BAA-6405-E28F-2B6C94EF74C6}" id="{0079005C-00EA-4E36-84E3-00D400230071}" done="0">
    <text xml:space="preserve">1100 оплата 26.04.24
</text>
  </threadedComment>
  <threadedComment ref="Q154" personId="{A31FE926-4BAA-6405-E28F-2B6C94EF74C6}" id="{00BD0077-0055-4DC7-9500-007E00BD00A7}" done="0">
    <text xml:space="preserve">2000-01.07.2024;
2000-26.07.2024
</text>
  </threadedComment>
  <threadedComment ref="W154" personId="{A31FE926-4BAA-6405-E28F-2B6C94EF74C6}" id="{00C90062-007E-49A9-952B-000500D100B1}" done="0">
    <text xml:space="preserve">2600-25.10.2024
</text>
  </threadedComment>
  <threadedComment ref="AA154" personId="{A31FE926-4BAA-6405-E28F-2B6C94EF74C6}" id="{003000B6-00FD-4ABF-9A3D-008100510071}" done="0">
    <text xml:space="preserve">550,00-25.12.24
</text>
  </threadedComment>
  <threadedComment ref="AH154" personId="{A31FE926-4BAA-6405-E28F-2B6C94EF74C6}" id="{001C00CF-0014-4C75-9556-00B7008B0020}" done="0">
    <text xml:space="preserve">1250-25.02.2025
2750-25.02.2025
</text>
  </threadedComment>
  <threadedComment ref="AL154" personId="{A31FE926-4BAA-6405-E28F-2B6C94EF74C6}" id="{00540056-0085-4EA3-A420-000E004E00D1}" done="0">
    <text xml:space="preserve">1000,00-04.04.2025
500-25.04.2025
</text>
  </threadedComment>
  <threadedComment ref="E154" personId="{A31FE926-4BAA-6405-E28F-2B6C94EF74C6}" id="{004A00C9-0012-4DD9-B190-00B0005B0057}" done="0">
    <text xml:space="preserve">Оплата: 3500-17.12; 650-26.12; 750-26.01.24
</text>
  </threadedComment>
  <threadedComment ref="AX154" personId="{A31FE926-4BAA-6405-E28F-2B6C94EF74C6}" id="{00680052-0040-4348-9AAF-0089004B0063}" done="0">
    <text xml:space="preserve">3000-08.10.2025
3500-27.10.2025
</text>
  </threadedComment>
  <threadedComment ref="BI154" personId="{A31FE926-4BAA-6405-E28F-2B6C94EF74C6}" id="{00EF005D-008E-4D1D-B938-00BF000900CB}" done="0">
    <text xml:space="preserve">1600-26.01.2026
</text>
  </threadedComment>
  <threadedComment ref="I154" personId="{A31FE926-4BAA-6405-E28F-2B6C94EF74C6}" id="{004700D4-00DE-48F0-9A98-0088006B00DC}" done="0">
    <text xml:space="preserve">2100-25.03.24
</text>
  </threadedComment>
  <threadedComment ref="Y155" personId="{A31FE926-4BAA-6405-E28F-2B6C94EF74C6}" id="{00F9005C-0011-4696-99E1-004700840039}" done="0">
    <text xml:space="preserve">300,00-25.11.2024
</text>
  </threadedComment>
  <threadedComment ref="W156" personId="{A31FE926-4BAA-6405-E28F-2B6C94EF74C6}" id="{00F1000C-006D-4F26-8381-001B00E6005C}" done="0">
    <text xml:space="preserve">5300,00-08.10.24
</text>
  </threadedComment>
  <threadedComment ref="Y156" personId="{A31FE926-4BAA-6405-E28F-2B6C94EF74C6}" id="{00360083-008E-425A-A288-003100CB0076}" done="0">
    <text xml:space="preserve">7000,00-08.11.2024
</text>
  </threadedComment>
  <threadedComment ref="AJ156" personId="{A31FE926-4BAA-6405-E28F-2B6C94EF74C6}" id="{00220031-008A-43E9-91BB-00B6000B00F9}" done="0">
    <text xml:space="preserve">2000-05.03.2025
</text>
  </threadedComment>
  <threadedComment ref="AL156" personId="{A31FE926-4BAA-6405-E28F-2B6C94EF74C6}" id="{00E6009D-0090-408A-9D50-00340079000E}" done="0">
    <text xml:space="preserve">3000-08.04.2025
</text>
  </threadedComment>
  <threadedComment ref="AV156" personId="{A31FE926-4BAA-6405-E28F-2B6C94EF74C6}" id="{009B008D-0096-4525-A2EA-008A00B80076}" done="0">
    <text xml:space="preserve">7100-08.09.2025
</text>
  </threadedComment>
  <threadedComment ref="AX156" personId="{A31FE926-4BAA-6405-E28F-2B6C94EF74C6}" id="{004700F2-00B2-404D-95BE-002F00BF0062}" done="0">
    <text xml:space="preserve">7750-07.10.2025
</text>
  </threadedComment>
  <threadedComment ref="AZ156" personId="{A31FE926-4BAA-6405-E28F-2B6C94EF74C6}" id="{004000C8-0062-4D32-903D-003100A800BD}" done="0">
    <text xml:space="preserve">4500-07.11.2025
</text>
  </threadedComment>
  <threadedComment ref="BB156" personId="{A31FE926-4BAA-6405-E28F-2B6C94EF74C6}" id="{0003004B-0081-478D-ABDD-00E400FC00DB}" done="0">
    <text xml:space="preserve">4400-05.12.2025
</text>
  </threadedComment>
  <threadedComment ref="B17" personId="{A31FE926-4BAA-6405-E28F-2B6C94EF74C6}" id="{00CE00FA-002D-486C-8057-00A000D50039}" done="0">
    <text xml:space="preserve">нет счётчика
</text>
  </threadedComment>
  <threadedComment ref="BG17" personId="{A31FE926-4BAA-6405-E28F-2B6C94EF74C6}" id="{00990081-007C-40DC-9CD5-008A002900EC}" done="0">
    <text xml:space="preserve">Нет счётчика
</text>
  </threadedComment>
  <threadedComment ref="CJ17" personId="{A31FE926-4BAA-6405-E28F-2B6C94EF74C6}" id="{00F00098-0008-4514-9D76-004000B20025}" done="0">
    <text xml:space="preserve">Нет счётчика
</text>
  </threadedComment>
  <threadedComment ref="W18" personId="{A31FE926-4BAA-6405-E28F-2B6C94EF74C6}" id="{00370095-00A1-47FE-8EFA-0055007C0005}" done="0">
    <text xml:space="preserve">324,28-04.10.2024
</text>
  </threadedComment>
  <threadedComment ref="AV18" personId="{A31FE926-4BAA-6405-E28F-2B6C94EF74C6}" id="{004F00B0-0090-4E63-870B-009600350076}" done="0">
    <text xml:space="preserve">528,09-16.09.25
</text>
  </threadedComment>
  <threadedComment ref="BB18" personId="{A31FE926-4BAA-6405-E28F-2B6C94EF74C6}" id="{00DC002F-000A-42B7-85FC-0089003A00B9}" done="0">
    <text xml:space="preserve">346,85-08.12.2025
</text>
  </threadedComment>
  <threadedComment ref="Y3" personId="{A31FE926-4BAA-6405-E28F-2B6C94EF74C6}" id="{007C00C1-00CB-4D77-BD47-0033006F00BC}" done="0">
    <text xml:space="preserve">2000,00-02.11.2024
</text>
  </threadedComment>
  <threadedComment ref="AN3" personId="{A31FE926-4BAA-6405-E28F-2B6C94EF74C6}" id="{002E007D-00A4-42B7-AF09-000E00160048}" done="0">
    <text xml:space="preserve">2600-31/05/2025
</text>
  </threadedComment>
  <threadedComment ref="AP3" personId="{A31FE926-4BAA-6405-E28F-2B6C94EF74C6}" id="{005D008C-00C1-48A3-B271-0010001300D9}" done="0">
    <text xml:space="preserve">2600-02.06.2025
3600-30.06.2025
</text>
  </threadedComment>
  <threadedComment ref="AT3" personId="{A31FE926-4BAA-6405-E28F-2B6C94EF74C6}" id="{00DC008E-0021-4420-8B5E-00F2001500FB}" done="0">
    <text xml:space="preserve">4700-07.08.25
4500-25.08.25
</text>
  </threadedComment>
  <threadedComment ref="BB3" personId="{A31FE926-4BAA-6405-E28F-2B6C94EF74C6}" id="{00D50084-006E-4D8D-83AF-00AD00C20090}" done="0">
    <text xml:space="preserve">100-08.12.2025
</text>
  </threadedComment>
  <threadedComment ref="M22" personId="{A31FE926-4BAA-6405-E28F-2B6C94EF74C6}" id="{0010006A-0099-4B37-B274-001B00930085}" done="0">
    <text xml:space="preserve">оплата за апрель 01.05.22
</text>
  </threadedComment>
  <threadedComment ref="O22" personId="{A31FE926-4BAA-6405-E28F-2B6C94EF74C6}" id="{003700AD-00D9-4D3C-9A45-004D007B00AC}" done="0">
    <text xml:space="preserve">Оплата за май 2636,86 06.06.24
</text>
  </threadedComment>
  <threadedComment ref="Q22" personId="{A31FE926-4BAA-6405-E28F-2B6C94EF74C6}" id="{005100EB-0078-41C1-8389-00EA009F00EE}" done="0">
    <text xml:space="preserve">оплата в Мосэнерго за июнь 09.07.2024
</text>
  </threadedComment>
  <threadedComment ref="W22" personId="{A31FE926-4BAA-6405-E28F-2B6C94EF74C6}" id="{008C009D-00DE-4307-89DA-00590098003A}" done="0">
    <text xml:space="preserve">4655 оплата  04.10.2024
</text>
  </threadedComment>
  <threadedComment ref="Y22" personId="{A31FE926-4BAA-6405-E28F-2B6C94EF74C6}" id="{00FE00B8-0033-4E52-AB6F-00C800B90071}" done="0">
    <text xml:space="preserve">оплата 07.11
</text>
  </threadedComment>
  <threadedComment ref="AJ22" personId="{A31FE926-4BAA-6405-E28F-2B6C94EF74C6}" id="{00CD0021-00FB-45DE-A8B8-004E000500AE}" done="0">
    <text xml:space="preserve">я закрыла вопрос по задолженности
</text>
  </threadedComment>
  <threadedComment ref="E22" personId="{A31FE926-4BAA-6405-E28F-2B6C94EF74C6}" id="{00BE00AD-00C6-4F84-AB8E-00DB000B009B}" done="0">
    <text xml:space="preserve">Оплата: 3000-декабрь 2023; 3348-27.01.24
</text>
  </threadedComment>
  <threadedComment ref="W23" personId="{A31FE926-4BAA-6405-E28F-2B6C94EF74C6}" id="{005600F2-0024-48E5-BF96-00860007005F}" done="0">
    <text xml:space="preserve">600,00-03.10.2024
</text>
  </threadedComment>
  <threadedComment ref="AH23" personId="{A31FE926-4BAA-6405-E28F-2B6C94EF74C6}" id="{009B002D-00B6-42ED-9844-00FE00BA00DD}" done="0">
    <text xml:space="preserve">500-20.02.2025
</text>
  </threadedComment>
  <threadedComment ref="AV23" personId="{A31FE926-4BAA-6405-E28F-2B6C94EF74C6}" id="{00120067-00A7-4977-9304-0085007C00BC}" done="0">
    <text xml:space="preserve">03.09.2025
1000-25.09.2025
</text>
  </threadedComment>
  <threadedComment ref="BB23" personId="{A31FE926-4BAA-6405-E28F-2B6C94EF74C6}" id="{006800F5-001C-4A09-8441-006E004300B2}" done="0">
    <text xml:space="preserve">500-05.12.2025
500-27.12.2025
</text>
  </threadedComment>
  <threadedComment ref="Q24" personId="{A31FE926-4BAA-6405-E28F-2B6C94EF74C6}" id="{007C005E-00C0-489F-A56A-00CE007B0023}" done="0">
    <text xml:space="preserve">2500-14.07.2024;
2500-25.07.2024
</text>
  </threadedComment>
  <threadedComment ref="AL24" personId="{A31FE926-4BAA-6405-E28F-2B6C94EF74C6}" id="{00CE0004-00D9-4512-9880-00AB005C007B}" done="0">
    <text xml:space="preserve">500-18.04.2025
</text>
  </threadedComment>
  <threadedComment ref="AT24" personId="{A31FE926-4BAA-6405-E28F-2B6C94EF74C6}" id="{00E300DF-00D0-4030-AC03-006900890055}" done="0">
    <text xml:space="preserve">3000-
2500-25.08.2025
</text>
  </threadedComment>
  <threadedComment ref="AV24" personId="{A31FE926-4BAA-6405-E28F-2B6C94EF74C6}" id="{008C0085-000E-4D69-B8A1-0019004D0013}" done="0">
    <text xml:space="preserve">1000-04.09.25
</text>
  </threadedComment>
  <threadedComment ref="AH26" personId="{A31FE926-4BAA-6405-E28F-2B6C94EF74C6}" id="{008F00A6-00F2-4B14-9220-00940054008A}" done="0">
    <text xml:space="preserve">100,00-03.02.25
</text>
  </threadedComment>
  <threadedComment ref="BI26" personId="{A31FE926-4BAA-6405-E28F-2B6C94EF74C6}" id="{007F002F-00FC-402A-8190-00F80051004E}" done="0">
    <text xml:space="preserve">1097,93-22.01.2026
</text>
  </threadedComment>
  <threadedComment ref="BB27" personId="{A31FE926-4BAA-6405-E28F-2B6C94EF74C6}" id="{007C0099-002B-4B69-AC49-004C00980085}" done="0">
    <text xml:space="preserve">05,33-10.12.2025
</text>
  </threadedComment>
  <threadedComment ref="Y29" personId="{A31FE926-4BAA-6405-E28F-2B6C94EF74C6}" id="{004B006E-001F-4EC1-8322-009900B20078}" done="0">
    <text xml:space="preserve">844,14-05.11.2024
</text>
  </threadedComment>
  <threadedComment ref="S30" personId="{A31FE926-4BAA-6405-E28F-2B6C94EF74C6}" id="{00440017-001A-48F5-82FB-007400030073}" done="0">
    <text xml:space="preserve">1
</text>
  </threadedComment>
  <threadedComment ref="U30" personId="{A31FE926-4BAA-6405-E28F-2B6C94EF74C6}" id="{00900016-00D4-430B-AD71-00A5000F006C}" done="0">
    <text xml:space="preserve">9392-02/09/2024
</text>
  </threadedComment>
  <threadedComment ref="AA30" personId="{A31FE926-4BAA-6405-E28F-2B6C94EF74C6}" id="{00050052-00DF-4D8D-A990-00460062006D}" done="0">
    <text xml:space="preserve">6635-06.12.2024
</text>
  </threadedComment>
  <threadedComment ref="AV30" personId="{A31FE926-4BAA-6405-E28F-2B6C94EF74C6}" id="{007E009E-0056-480B-8962-00E700EC0092}" done="0">
    <text xml:space="preserve">3260-04.09.25
</text>
  </threadedComment>
  <threadedComment ref="AX30" personId="{A31FE926-4BAA-6405-E28F-2B6C94EF74C6}" id="{00990092-001C-4C2D-8734-000500120059}" done="0">
    <text xml:space="preserve">17000-25.10.2025
</text>
  </threadedComment>
  <threadedComment ref="AZ30" personId="{A31FE926-4BAA-6405-E28F-2B6C94EF74C6}" id="{007900C7-0045-4F0C-9D7C-002F0037002B}" done="0">
    <text xml:space="preserve">11600-20.11.2025
</text>
  </threadedComment>
  <threadedComment ref="BB30" personId="{A31FE926-4BAA-6405-E28F-2B6C94EF74C6}" id="{007F003A-00A1-44ED-BAF2-004F000D00A7}" done="0">
    <text xml:space="preserve">11273-05.12.2025
</text>
  </threadedComment>
  <threadedComment ref="G30" personId="{A31FE926-4BAA-6405-E28F-2B6C94EF74C6}" id="{00D00016-0070-4277-B3AE-00D20021008D}" done="0">
    <text xml:space="preserve">14060-12.02 (10.02)в отчете банка
</text>
  </threadedComment>
  <threadedComment ref="R4" personId="{A31FE926-4BAA-6405-E28F-2B6C94EF74C6}" id="{00640048-00B1-4D38-A927-001F001C0082}" done="0">
    <text xml:space="preserve">поставила 0,00 т.к. это сбой было 09,61
</text>
  </threadedComment>
  <threadedComment ref="AR32" personId="{A31FE926-4BAA-6405-E28F-2B6C94EF74C6}" id="{0065006E-0061-4FBD-996B-009A007800E9}" done="0">
    <text xml:space="preserve">42000-оплата задолженности за 23/24,24/25 и 9000 задолженность по эло-ву  24.07.2025
</text>
  </threadedComment>
  <threadedComment ref="M33" personId="{A31FE926-4BAA-6405-E28F-2B6C94EF74C6}" id="{00EC00DB-00D3-4D5E-B12F-009900BD006F}" done="0">
    <text xml:space="preserve">17459-12.05.2024
</text>
  </threadedComment>
  <threadedComment ref="W33" personId="{A31FE926-4BAA-6405-E28F-2B6C94EF74C6}" id="{009F003D-009B-4F1D-8140-008400AD00F5}" done="0">
    <text xml:space="preserve">11310,00-08.10.2024
33303,00-28.10.2024
</text>
  </threadedComment>
  <threadedComment ref="AA33" personId="{A31FE926-4BAA-6405-E28F-2B6C94EF74C6}" id="{00F60053-0097-4D0D-B03B-004F005C00B7}" done="0">
    <text xml:space="preserve">100000,00-ОПЛАТА 09.12.2024
</text>
  </threadedComment>
  <threadedComment ref="AF33" personId="{A31FE926-4BAA-6405-E28F-2B6C94EF74C6}" id="{00BE0032-0059-434F-A672-00EB00EE000F}" done="0">
    <text xml:space="preserve">50000-оплата 16.01.2024
22000-оплата 17.01.2024-перенесены в оплату членских взносов.
50000-оплата 28.01.2024
</text>
  </threadedComment>
  <threadedComment ref="AJ33" personId="{A31FE926-4BAA-6405-E28F-2B6C94EF74C6}" id="{00940061-00F5-459F-BD04-001A00CB0016}" done="0">
    <text xml:space="preserve">50000-17.03.2025
</text>
  </threadedComment>
  <threadedComment ref="AL33" personId="{A31FE926-4BAA-6405-E28F-2B6C94EF74C6}" id="{0037005F-003D-4B80-9135-000000E500A2}" done="0">
    <text xml:space="preserve">50000-02.04.2025
</text>
  </threadedComment>
  <threadedComment ref="E33" personId="{A31FE926-4BAA-6405-E28F-2B6C94EF74C6}" id="{0055009D-007A-4E45-A69F-002700AE0099}" done="0">
    <text xml:space="preserve">Оплата 37600-29.12
</text>
  </threadedComment>
  <threadedComment ref="AT33" personId="{A31FE926-4BAA-6405-E28F-2B6C94EF74C6}" id="{00F90076-0054-43E2-B44B-002200890068}" done="0">
    <text xml:space="preserve">50000-05.08.2025
</text>
  </threadedComment>
  <threadedComment ref="AZ33" personId="{A31FE926-4BAA-6405-E28F-2B6C94EF74C6}" id="{00290052-00CF-4986-83A8-006E0091001F}" done="0">
    <text xml:space="preserve">50000-10.11.2025
</text>
  </threadedComment>
  <threadedComment ref="Y34" personId="{A31FE926-4BAA-6405-E28F-2B6C94EF74C6}" id="{002A006C-0047-4490-9CC7-00E8005300B4}" done="0">
    <text xml:space="preserve">7753,00-03.11.2024
</text>
  </threadedComment>
  <threadedComment ref="AA34" personId="{A31FE926-4BAA-6405-E28F-2B6C94EF74C6}" id="{00760090-006E-4B0E-8A4A-00D1009300F5}" done="0">
    <text xml:space="preserve">7855-05.12.2024
9586,00-25.12.2024
</text>
  </threadedComment>
  <threadedComment ref="AJ34" personId="{A31FE926-4BAA-6405-E28F-2B6C94EF74C6}" id="{002500D3-00A5-4F06-B6D6-002E00B200F7}" done="0">
    <text xml:space="preserve">5944,00-26.03.2025
</text>
  </threadedComment>
  <threadedComment ref="E34" personId="{A31FE926-4BAA-6405-E28F-2B6C94EF74C6}" id="{00C400E5-0036-4110-8BA3-00E400410036}" done="0">
    <text xml:space="preserve">Оплата: 11239 декабрь 2023;11801- 25.01.2024
</text>
  </threadedComment>
  <threadedComment ref="BI34" personId="{A31FE926-4BAA-6405-E28F-2B6C94EF74C6}" id="{000B0044-0066-4E15-91FF-00F900CE0089}" done="0">
    <text xml:space="preserve">11184-27.01.2026
</text>
  </threadedComment>
  <threadedComment ref="I34" personId="{A31FE926-4BAA-6405-E28F-2B6C94EF74C6}" id="{007B007E-00D6-4583-AD4E-0046001500F9}" done="0">
    <text xml:space="preserve">13700 оплата 26.03.24
</text>
  </threadedComment>
  <threadedComment ref="AA35" personId="{A31FE926-4BAA-6405-E28F-2B6C94EF74C6}" id="{008700B3-0028-4951-B9C6-005500AC0088}" done="0">
    <text xml:space="preserve">255,16-10.12.24
</text>
  </threadedComment>
  <threadedComment ref="AP35" personId="{A31FE926-4BAA-6405-E28F-2B6C94EF74C6}" id="{0057003D-0029-4FCE-80E3-004400970069}" done="0">
    <text xml:space="preserve">205,71-05.06.2025
</text>
  </threadedComment>
  <threadedComment ref="AZ35" personId="{A31FE926-4BAA-6405-E28F-2B6C94EF74C6}" id="{00960018-00B5-459D-9662-0071003700F7}" done="0">
    <text xml:space="preserve">476,91-07.11.2025
</text>
  </threadedComment>
  <threadedComment ref="Q36" personId="{A31FE926-4BAA-6405-E28F-2B6C94EF74C6}" id="{00BC00C9-001C-4034-9C1C-009E005E00CA}" done="0">
    <text xml:space="preserve">1000-02.07.2024;
1100-28.07.2024
</text>
  </threadedComment>
  <threadedComment ref="U36" personId="{A31FE926-4BAA-6405-E28F-2B6C94EF74C6}" id="{00AF00A1-00FD-4646-B23C-004A001E00C8}" done="0">
    <text xml:space="preserve">1500-02.09.2024;
1700-30.09.2024
</text>
  </threadedComment>
  <threadedComment ref="Y36" personId="{A31FE926-4BAA-6405-E28F-2B6C94EF74C6}" id="{000600BA-0065-4F0F-96B1-002800E50095}" done="0">
    <text xml:space="preserve">897,17-13.11.2024
</text>
  </threadedComment>
  <threadedComment ref="AT36" personId="{A31FE926-4BAA-6405-E28F-2B6C94EF74C6}" id="{00AC00D0-002B-47E1-9010-0013002C009C}" done="0">
    <text xml:space="preserve">1500-
1985,38-27.08.25
</text>
  </threadedComment>
  <threadedComment ref="AX36" personId="{A31FE926-4BAA-6405-E28F-2B6C94EF74C6}" id="{00520079-00C3-4A8A-B8FD-00FA006E0089}" done="0">
    <text xml:space="preserve">268,85-26.10.2025
</text>
  </threadedComment>
  <threadedComment ref="W37" personId="{A31FE926-4BAA-6405-E28F-2B6C94EF74C6}" id="{005600D6-000E-44C1-91B7-006C00C300E1}" done="0">
    <text xml:space="preserve">1000,00-03.10.2024
</text>
  </threadedComment>
  <threadedComment ref="Y37" personId="{A31FE926-4BAA-6405-E28F-2B6C94EF74C6}" id="{00000009-0073-4663-8821-00B900FE00F3}" done="0">
    <text xml:space="preserve">200,00-05.11.2024
</text>
  </threadedComment>
  <threadedComment ref="AV37" personId="{A31FE926-4BAA-6405-E28F-2B6C94EF74C6}" id="{00D1002D-0009-4748-AF6D-0039001C009F}" done="0">
    <text xml:space="preserve">300-03.09.25
</text>
  </threadedComment>
  <threadedComment ref="AZ37" personId="{A31FE926-4BAA-6405-E28F-2B6C94EF74C6}" id="{00CB0054-0008-46EA-8213-008F00270077}" done="0">
    <text xml:space="preserve">500-10.11.2025
</text>
  </threadedComment>
  <threadedComment ref="B38" personId="{A31FE926-4BAA-6405-E28F-2B6C94EF74C6}" id="{00C200E3-00C8-48CE-A378-00F200C000CC}" done="0">
    <text xml:space="preserve">Нет счётчика
</text>
  </threadedComment>
  <threadedComment ref="BG38" personId="{A31FE926-4BAA-6405-E28F-2B6C94EF74C6}" id="{00AF0029-00CD-410F-9C42-00C4009C00C6}" done="0">
    <text xml:space="preserve">Нет счётчика
</text>
  </threadedComment>
  <threadedComment ref="CJ38" personId="{A31FE926-4BAA-6405-E28F-2B6C94EF74C6}" id="{00E40003-005D-436C-973F-0030006300EA}" done="0">
    <text xml:space="preserve">Нет счётчика
</text>
  </threadedComment>
  <threadedComment ref="U40" personId="{A31FE926-4BAA-6405-E28F-2B6C94EF74C6}" id="{00670039-0039-439B-8F8D-00E500920084}" done="0">
    <text xml:space="preserve">оплата прошла 01.10.2024
</text>
  </threadedComment>
  <threadedComment ref="AL40" personId="{A31FE926-4BAA-6405-E28F-2B6C94EF74C6}" id="{00B9008A-00D7-49F3-AE1D-00F4002B00FA}" done="0">
    <text xml:space="preserve">20,00-02.04.2025
</text>
  </threadedComment>
  <threadedComment ref="AR40" personId="{A31FE926-4BAA-6405-E28F-2B6C94EF74C6}" id="{00060031-000C-491C-91AC-00E2004F0073}" done="0">
    <text xml:space="preserve">91р и 40р
</text>
  </threadedComment>
  <threadedComment ref="AV40" personId="{A31FE926-4BAA-6405-E28F-2B6C94EF74C6}" id="{004200BF-003C-41BE-AD85-00380061006F}" done="0">
    <text xml:space="preserve">70-25.09.2025
</text>
  </threadedComment>
  <threadedComment ref="BB40" personId="{A31FE926-4BAA-6405-E28F-2B6C94EF74C6}" id="{00D800D0-00E9-48DE-92E5-00B000A500CE}" done="0">
    <text xml:space="preserve">31р-03.12.2025
60р-05.12.2025
</text>
  </threadedComment>
  <threadedComment ref="R5" personId="{A31FE926-4BAA-6405-E28F-2B6C94EF74C6}" id="{000E00C0-002B-499B-A845-00A100C40014}" done="0">
    <text xml:space="preserve">поставила 0,00 т.к. это сбой было 07,81
</text>
  </threadedComment>
  <threadedComment ref="AZ41" personId="{A31FE926-4BAA-6405-E28F-2B6C94EF74C6}" id="{001E009D-00C2-45AF-A712-009100A3007A}" done="0">
    <text xml:space="preserve">1000-05.11.2025
</text>
  </threadedComment>
  <threadedComment ref="E43" personId="{A31FE926-4BAA-6405-E28F-2B6C94EF74C6}" id="{00E00025-00B9-4912-B469-00F900D60024}" done="0">
    <text xml:space="preserve">Оплата Мосэнерго 19.01.2024
</text>
  </threadedComment>
  <threadedComment ref="G43" personId="{A31FE926-4BAA-6405-E28F-2B6C94EF74C6}" id="{00D30015-001A-47BF-9353-004A00D5005E}" done="0">
    <text xml:space="preserve">оплата 25.03.24
</text>
  </threadedComment>
  <threadedComment ref="W44" personId="{A31FE926-4BAA-6405-E28F-2B6C94EF74C6}" id="{005C0089-009B-48E1-AF2A-00DB00B600DF}" done="0">
    <text xml:space="preserve">6000-25.10.2024
</text>
  </threadedComment>
  <threadedComment ref="Y44" personId="{A31FE926-4BAA-6405-E28F-2B6C94EF74C6}" id="{0000000B-0090-41DC-9DDC-00F3001A003E}" done="0">
    <text xml:space="preserve">5500,00-25.11.2024
</text>
  </threadedComment>
  <threadedComment ref="AA44" personId="{A31FE926-4BAA-6405-E28F-2B6C94EF74C6}" id="{001C0059-0008-43BE-AEC4-00E300050066}" done="0">
    <text xml:space="preserve">9000,00-25.12.24
</text>
  </threadedComment>
  <threadedComment ref="AH44" personId="{A31FE926-4BAA-6405-E28F-2B6C94EF74C6}" id="{009C0070-006D-43BD-AB3B-005800A300DD}" done="0">
    <text xml:space="preserve">7000-25.02.2025
</text>
  </threadedComment>
  <threadedComment ref="AJ44" personId="{A31FE926-4BAA-6405-E28F-2B6C94EF74C6}" id="{00250061-00A0-49E6-823A-0017004B0023}" done="0">
    <text xml:space="preserve">5400-25.03.2025
</text>
  </threadedComment>
  <threadedComment ref="AL44" personId="{A31FE926-4BAA-6405-E28F-2B6C94EF74C6}" id="{004B0097-001E-46E4-B58A-0012005400BA}" done="0">
    <text xml:space="preserve">6200-25.04.2025
</text>
  </threadedComment>
  <threadedComment ref="E44" personId="{A31FE926-4BAA-6405-E28F-2B6C94EF74C6}" id="{005F00FD-001C-4682-BBAA-00C3007A0023}" done="0">
    <text xml:space="preserve">Оплата: 10500-декабрь 2023;2100-26.01.2024
</text>
  </threadedComment>
  <threadedComment ref="I44" personId="{A31FE926-4BAA-6405-E28F-2B6C94EF74C6}" id="{00E60019-006C-4BC3-9461-00FC005500BF}" done="0">
    <text xml:space="preserve">8900-25.03.2024
</text>
  </threadedComment>
  <threadedComment ref="U48" personId="{A31FE926-4BAA-6405-E28F-2B6C94EF74C6}" id="{008A00C2-004C-4FD0-9721-00EB003000B7}" done="0">
    <text xml:space="preserve">1228,33-25.09.2024;
1295,09-27.09.2024
</text>
  </threadedComment>
  <threadedComment ref="E48" personId="{A31FE926-4BAA-6405-E28F-2B6C94EF74C6}" id="{001600D0-00B8-4BF3-831A-002100D500A0}" done="0">
    <text xml:space="preserve">Оплата: 44,29 -декабрь 2023; 73,89-25.01.2024
</text>
  </threadedComment>
  <threadedComment ref="AR48" personId="{A31FE926-4BAA-6405-E28F-2B6C94EF74C6}" id="{006F0013-00F4-41B0-AFB3-00F700930032}" done="0">
    <text xml:space="preserve">2075,66-11,07,2025
</text>
  </threadedComment>
  <threadedComment ref="AV48" personId="{A31FE926-4BAA-6405-E28F-2B6C94EF74C6}" id="{003200F3-0006-4F7B-9277-00EC000F0049}" done="0">
    <text xml:space="preserve">5000-26.09.2025
</text>
  </threadedComment>
  <threadedComment ref="BB48" personId="{A31FE926-4BAA-6405-E28F-2B6C94EF74C6}" id="{00CB0091-0092-432B-9E33-00D000DE0036}" done="0">
    <text xml:space="preserve">2000-08.12.2025
</text>
  </threadedComment>
  <threadedComment ref="Y49" personId="{A31FE926-4BAA-6405-E28F-2B6C94EF74C6}" id="{009C0070-0020-4D6A-BB5A-005000B20067}" done="0">
    <text xml:space="preserve">3107,35 оплата 08.11.2024
</text>
  </threadedComment>
  <threadedComment ref="AP49" personId="{A31FE926-4BAA-6405-E28F-2B6C94EF74C6}" id="{00A500D3-0064-445B-9EB2-0050006700B4}" done="0">
    <text xml:space="preserve">5000-13.06.2025
</text>
  </threadedComment>
  <threadedComment ref="AV49" personId="{A31FE926-4BAA-6405-E28F-2B6C94EF74C6}" id="{00FC0021-00A4-4FC6-AD5D-00B100C00073}" done="0">
    <text xml:space="preserve">3000-28.09.25
</text>
  </threadedComment>
  <threadedComment ref="BB49" personId="{A31FE926-4BAA-6405-E28F-2B6C94EF74C6}" id="{00EB0079-0095-4B84-B5ED-000300F10083}" done="0">
    <text xml:space="preserve">500-01.12.2025
</text>
  </threadedComment>
  <threadedComment ref="Y6" personId="{A31FE926-4BAA-6405-E28F-2B6C94EF74C6}" id="{009E004E-00B6-4DEA-AED1-004600CA0047}" done="0">
    <text xml:space="preserve">300,00-05.11.2024
</text>
  </threadedComment>
  <threadedComment ref="W51" personId="{A31FE926-4BAA-6405-E28F-2B6C94EF74C6}" id="{0076001E-00D6-4B03-8801-0002009F001E}" done="0">
    <text xml:space="preserve">25.10.2024
</text>
  </threadedComment>
  <threadedComment ref="AA51" personId="{A31FE926-4BAA-6405-E28F-2B6C94EF74C6}" id="{00F70058-0087-4874-B25C-006500D00096}" done="0">
    <text xml:space="preserve">2600,00-06.12.24
</text>
  </threadedComment>
  <threadedComment ref="AF51" personId="{A31FE926-4BAA-6405-E28F-2B6C94EF74C6}" id="{003800E8-001F-44F1-924A-00A5005C0078}" done="0">
    <text xml:space="preserve">8000-13.01.2025
7000-13.01.2025
</text>
  </threadedComment>
  <threadedComment ref="AJ51" personId="{A31FE926-4BAA-6405-E28F-2B6C94EF74C6}" id="{00020072-0039-40E4-8E6A-00EA002E00E9}" done="0">
    <text xml:space="preserve">7000-12.03.2025
</text>
  </threadedComment>
  <threadedComment ref="AL51" personId="{A31FE926-4BAA-6405-E28F-2B6C94EF74C6}" id="{00E00051-009A-414A-ACC2-007C007400D8}" done="0">
    <text xml:space="preserve">7500-04.04.2025
5200-28.04.2025
</text>
  </threadedComment>
  <threadedComment ref="E51" personId="{A31FE926-4BAA-6405-E28F-2B6C94EF74C6}" id="{00B600D6-0095-453E-BF48-003C00B7006A}" done="0">
    <text xml:space="preserve">Оплата: 7065,93 -04.01.2024; 8391,80 -30.01.24
</text>
  </threadedComment>
  <threadedComment ref="AV51" personId="{A31FE926-4BAA-6405-E28F-2B6C94EF74C6}" id="{0084001A-009B-489B-A70A-00B3007C00F1}" done="0">
    <text xml:space="preserve">500,00-08.09.2025
</text>
  </threadedComment>
  <threadedComment ref="BI51" personId="{A31FE926-4BAA-6405-E28F-2B6C94EF74C6}" id="{001600B0-00C9-4E3E-A52A-0057000500C9}" done="0">
    <text xml:space="preserve">700-19.01.2026
10500-27.01.2026
</text>
  </threadedComment>
  <threadedComment ref="O52" personId="{A31FE926-4BAA-6405-E28F-2B6C94EF74C6}" id="{00310069-0042-42C6-BAC7-00F1002C003E}" done="0">
    <text xml:space="preserve">2727,77 оплата 10.06.24
</text>
  </threadedComment>
  <threadedComment ref="W52" personId="{A31FE926-4BAA-6405-E28F-2B6C94EF74C6}" id="{002B00EE-00E6-4E3A-9642-001000A500F9}" done="0">
    <text xml:space="preserve">3463,04-03.10.2024
</text>
  </threadedComment>
  <threadedComment ref="AA52" personId="{A31FE926-4BAA-6405-E28F-2B6C94EF74C6}" id="{00050081-0028-433C-BB7B-000D00A10062}" done="0">
    <text xml:space="preserve">12093,06-05.12.2024
</text>
  </threadedComment>
  <threadedComment ref="AH52" personId="{A31FE926-4BAA-6405-E28F-2B6C94EF74C6}" id="{00E00081-0062-45A2-B359-00B200D9002D}" done="0">
    <text xml:space="preserve">16185,34-оплата18.02.2024
</text>
  </threadedComment>
  <threadedComment ref="AL52" personId="{A31FE926-4BAA-6405-E28F-2B6C94EF74C6}" id="{00AE0086-00D2-42B4-BEF1-00690072008E}" done="0">
    <text xml:space="preserve">2743,82-01.04.2025
7249,80-04.04.2025
</text>
  </threadedComment>
  <threadedComment ref="AN52" personId="{A31FE926-4BAA-6405-E28F-2B6C94EF74C6}" id="{00DF00DD-00D3-4D7C-80A8-00E500960077}" done="0">
    <text xml:space="preserve">3777,61-16.05.2025
4572,16-30.05.2025
</text>
  </threadedComment>
  <threadedComment ref="AR52" personId="{A31FE926-4BAA-6405-E28F-2B6C94EF74C6}" id="{004000B5-005E-4B13-95FB-00DC00EB0074}" done="0">
    <text xml:space="preserve">4175,17-14,07,2025
</text>
  </threadedComment>
  <threadedComment ref="AV52" personId="{A31FE926-4BAA-6405-E28F-2B6C94EF74C6}" id="{005900BA-002C-47CA-B6BE-00AB00680037}" done="0">
    <text xml:space="preserve">3464,12-16.09.25
</text>
  </threadedComment>
  <threadedComment ref="AZ52" personId="{A31FE926-4BAA-6405-E28F-2B6C94EF74C6}" id="{006C0000-0034-42F5-AAB8-00AE0023009E}" done="0">
    <text xml:space="preserve">3485,00-05.11.2025
5700-20.11.25
</text>
  </threadedComment>
  <threadedComment ref="BB52" personId="{A31FE926-4BAA-6405-E28F-2B6C94EF74C6}" id="{002E0025-00FC-4FB9-9B4B-001E00E600CA}" done="0">
    <text xml:space="preserve">4000-05.12.2025
7243,53-26.12.2025
</text>
  </threadedComment>
  <threadedComment ref="BI52" personId="{A31FE926-4BAA-6405-E28F-2B6C94EF74C6}" id="{0097003A-0094-4A60-B3A4-00DE000200E7}" done="0">
    <text xml:space="preserve">10561,78-26.01.2026
</text>
  </threadedComment>
  <threadedComment ref="I52" personId="{A31FE926-4BAA-6405-E28F-2B6C94EF74C6}" id="{00AF001F-002A-4311-A692-007000E500FC}" done="0">
    <text xml:space="preserve">2000-27.03.2024
</text>
  </threadedComment>
  <threadedComment ref="M53" personId="{A31FE926-4BAA-6405-E28F-2B6C94EF74C6}" id="{00CB00AF-0002-4701-A99F-000100CD004D}" done="0">
    <text xml:space="preserve">90,14-08.05.2024
90.14-24.05.2024
200,00-24.05.2024
</text>
  </threadedComment>
  <threadedComment ref="Q53" personId="{A31FE926-4BAA-6405-E28F-2B6C94EF74C6}" id="{00B000CF-0037-45C9-9C00-001200CD00E8}" done="0">
    <text xml:space="preserve">11,39-12.07.2024
2061,84-25.07.2024
</text>
  </threadedComment>
  <threadedComment ref="AA53" personId="{A31FE926-4BAA-6405-E28F-2B6C94EF74C6}" id="{003E0030-00E4-4D42-87FE-00AA00AE0039}" done="0">
    <text xml:space="preserve">4189,51-06.12.2024
124,64 -25.12.2024
</text>
  </threadedComment>
  <threadedComment ref="AV53" personId="{A31FE926-4BAA-6405-E28F-2B6C94EF74C6}" id="{00190089-0024-4ECB-BD68-000400A100C9}" done="0">
    <text xml:space="preserve">2677,48-04.09.25
3288,49-25.09.2025
</text>
  </threadedComment>
  <threadedComment ref="AZ53" personId="{A31FE926-4BAA-6405-E28F-2B6C94EF74C6}" id="{007500BE-000A-408D-818E-005B008B00F1}" done="0">
    <text xml:space="preserve">2633,48-01.11.25
</text>
  </threadedComment>
  <threadedComment ref="BB53" personId="{A31FE926-4BAA-6405-E28F-2B6C94EF74C6}" id="{00410052-00E6-4408-B47C-001600D000D8}" done="0">
    <text xml:space="preserve">2155,41-05.12.2025
674,30-28.12.2025
</text>
  </threadedComment>
  <threadedComment ref="W55" personId="{A31FE926-4BAA-6405-E28F-2B6C94EF74C6}" id="{00AA0014-000B-48E1-9A24-00DB00FC0094}" done="0">
    <text xml:space="preserve">5000-23.10.2024
</text>
  </threadedComment>
  <threadedComment ref="AA55" personId="{A31FE926-4BAA-6405-E28F-2B6C94EF74C6}" id="{002E0091-000E-4E3C-9420-0085001800AC}" done="0">
    <text xml:space="preserve">20000-06.12.2024
</text>
  </threadedComment>
  <threadedComment ref="AH55" personId="{A31FE926-4BAA-6405-E28F-2B6C94EF74C6}" id="{00CF009B-00DF-44F7-9514-002100EC0099}" done="0">
    <text xml:space="preserve">5000-25.02.2025
</text>
  </threadedComment>
  <threadedComment ref="AJ55" personId="{A31FE926-4BAA-6405-E28F-2B6C94EF74C6}" id="{002C00F9-00C2-4598-98F5-007000B200B0}" done="0">
    <text xml:space="preserve">15000-23.03.2025
</text>
  </threadedComment>
  <threadedComment ref="I55" personId="{A31FE926-4BAA-6405-E28F-2B6C94EF74C6}" id="{008C004A-0016-41E0-8510-000200D400BF}" done="0">
    <text xml:space="preserve">20000-оплата 20.03.2024
</text>
  </threadedComment>
  <threadedComment ref="M57" personId="{A31FE926-4BAA-6405-E28F-2B6C94EF74C6}" id="{00770099-0095-41DE-A1D9-000400CF002E}" done="0">
    <text xml:space="preserve">700-08.05.2024
</text>
  </threadedComment>
  <threadedComment ref="Y57" personId="{A31FE926-4BAA-6405-E28F-2B6C94EF74C6}" id="{00490048-0039-4699-B66D-009E00BA0082}" done="0">
    <text xml:space="preserve">1500,00-16.11.2024
</text>
  </threadedComment>
  <threadedComment ref="AV57" personId="{A31FE926-4BAA-6405-E28F-2B6C94EF74C6}" id="{003A00AF-00FB-4A7B-916E-000100B800EB}" done="0">
    <text xml:space="preserve">2500-16.09.25
</text>
  </threadedComment>
  <threadedComment ref="AZ57" personId="{A31FE926-4BAA-6405-E28F-2B6C94EF74C6}" id="{00F6003C-0024-48C7-A759-00DA00B100CF}" done="0">
    <text xml:space="preserve">1300-07.11.2025
</text>
  </threadedComment>
  <threadedComment ref="M58" personId="{A31FE926-4BAA-6405-E28F-2B6C94EF74C6}" id="{00580049-00FA-44D6-8D25-0061004000F4}" done="0">
    <text xml:space="preserve">4000-08.05
</text>
  </threadedComment>
  <threadedComment ref="W58" personId="{A31FE926-4BAA-6405-E28F-2B6C94EF74C6}" id="{000C0097-0019-4721-AEEC-00D100E700B4}" done="0">
    <text xml:space="preserve">7000,00-05.10.2024
</text>
  </threadedComment>
  <threadedComment ref="AA58" personId="{A31FE926-4BAA-6405-E28F-2B6C94EF74C6}" id="{00630086-003F-4193-8C35-0090009800D1}" done="0">
    <text xml:space="preserve">1700,00-06.12.2024
</text>
  </threadedComment>
  <threadedComment ref="AP58" personId="{A31FE926-4BAA-6405-E28F-2B6C94EF74C6}" id="{007900AE-004E-4085-8A64-0012006000F1}" done="0">
    <text xml:space="preserve">5000-05.06.2025
</text>
  </threadedComment>
  <threadedComment ref="AR58" personId="{A31FE926-4BAA-6405-E28F-2B6C94EF74C6}" id="{00BD00BD-0094-4C09-B655-004B000F008F}" done="0">
    <text xml:space="preserve">3000-05.07.2025
5000-27,07,25
</text>
  </threadedComment>
  <threadedComment ref="AV58" personId="{A31FE926-4BAA-6405-E28F-2B6C94EF74C6}" id="{007800A9-00A2-43A7-A554-000B008E007C}" done="0">
    <text xml:space="preserve">1500-03.09.25
</text>
  </threadedComment>
  <threadedComment ref="W7" personId="{A31FE926-4BAA-6405-E28F-2B6C94EF74C6}" id="{006A0031-004B-4679-9934-00C50039003A}" done="0">
    <text xml:space="preserve">6656,17-25.10.2024
</text>
  </threadedComment>
  <threadedComment ref="AH7" personId="{A31FE926-4BAA-6405-E28F-2B6C94EF74C6}" id="{002100AA-00D1-4192-86A3-0022004300AC}" done="0">
    <text xml:space="preserve">11381-25.02.2025
</text>
  </threadedComment>
  <threadedComment ref="AJ7" personId="{A31FE926-4BAA-6405-E28F-2B6C94EF74C6}" id="{000500A7-0043-4889-82DB-008600F500E0}" done="0">
    <text xml:space="preserve">8136-25.03.2025
</text>
  </threadedComment>
  <threadedComment ref="E7" personId="{A31FE926-4BAA-6405-E28F-2B6C94EF74C6}" id="{008F00F0-004C-4F54-B46A-00A200B200D1}" done="0">
    <text xml:space="preserve">Оплата:11956,33 -31.12; 14656,45-26.01.24
</text>
  </threadedComment>
  <threadedComment ref="AV7" personId="{A31FE926-4BAA-6405-E28F-2B6C94EF74C6}" id="{00AD0068-008E-4101-AC0D-005D00B50085}" done="0">
    <text xml:space="preserve">5618-25.09.2025
</text>
  </threadedComment>
  <threadedComment ref="AX7" personId="{A31FE926-4BAA-6405-E28F-2B6C94EF74C6}" id="{003C0084-0088-4A5C-B7D6-00DE008B00D1}" done="0">
    <text xml:space="preserve">27.10.2025
</text>
  </threadedComment>
  <threadedComment ref="BI7" personId="{A31FE926-4BAA-6405-E28F-2B6C94EF74C6}" id="{001E000C-00CE-4F4D-B509-0026000A007D}" done="0">
    <text xml:space="preserve">14568-26.01.2026
</text>
  </threadedComment>
  <threadedComment ref="I7" personId="{A31FE926-4BAA-6405-E28F-2B6C94EF74C6}" id="{00800064-0087-44FA-B0C2-009600AE0080}" done="0">
    <text xml:space="preserve">оплата 25.03.24 6879,05
</text>
  </threadedComment>
  <threadedComment ref="K61" personId="{A31FE926-4BAA-6405-E28F-2B6C94EF74C6}" id="{002000EA-00E7-434F-8B6E-007E00C1003C}" done="0">
    <text xml:space="preserve">оплачено два раза 10.04 по 3821,9
</text>
  </threadedComment>
  <threadedComment ref="M63" personId="{A31FE926-4BAA-6405-E28F-2B6C94EF74C6}" id="{00CD000A-0008-4B50-B9D8-008400C80072}" done="0">
    <text xml:space="preserve">10000 оплата 07.05
</text>
  </threadedComment>
  <threadedComment ref="S63" personId="{A31FE926-4BAA-6405-E28F-2B6C94EF74C6}" id="{007F007F-00E0-40FF-8266-00D400310013}" done="0">
    <text xml:space="preserve">15000- оплата за эл-во 10000;взнос 5000; 30.08.2024
</text>
  </threadedComment>
  <threadedComment ref="AA63" personId="{A31FE926-4BAA-6405-E28F-2B6C94EF74C6}" id="{00D90009-00B8-439C-9A36-00540015008E}" done="0">
    <text xml:space="preserve">30.12.2024-оплата из 15000р:7000р -эл-во и 8000р-взнос
</text>
  </threadedComment>
  <threadedComment ref="AJ63" personId="{A31FE926-4BAA-6405-E28F-2B6C94EF74C6}" id="{00E000E9-0001-466E-BBB5-001600870079}" done="0">
    <text xml:space="preserve">5000-24.03.2025
</text>
  </threadedComment>
  <threadedComment ref="AL63" personId="{A31FE926-4BAA-6405-E28F-2B6C94EF74C6}" id="{008800E7-00B9-4B75-B38C-00AE006D00C9}" done="0">
    <text xml:space="preserve">оплачено 7000:3000-эл-во;4000-взнос-28.04.2025
</text>
  </threadedComment>
  <threadedComment ref="AX63" personId="{A31FE926-4BAA-6405-E28F-2B6C94EF74C6}" id="{002A0068-0068-4A9B-8801-00E900BB00EA}" done="0">
    <text xml:space="preserve">10000-24.10.2025
</text>
  </threadedComment>
  <threadedComment ref="Y64" personId="{A31FE926-4BAA-6405-E28F-2B6C94EF74C6}" id="{00EF00F3-00BC-4175-B394-00B300BD007D}" done="0">
    <text xml:space="preserve">250,00 поделены на два уч.59/60 07.11.2024
</text>
  </threadedComment>
  <threadedComment ref="AR64" personId="{A31FE926-4BAA-6405-E28F-2B6C94EF74C6}" id="{00D40092-00A0-480A-85B5-00B700090043}" done="0">
    <text xml:space="preserve">250-поделили на два участка
</text>
  </threadedComment>
  <threadedComment ref="Y65" personId="{A31FE926-4BAA-6405-E28F-2B6C94EF74C6}" id="{00E4000B-00D5-4EFA-AF26-00EE0041000D}" done="0">
    <text xml:space="preserve">250,00 поделены на два уч.59/60 07.11.2024
</text>
  </threadedComment>
  <threadedComment ref="AP65" personId="{A31FE926-4BAA-6405-E28F-2B6C94EF74C6}" id="{00DA0056-0035-455C-9275-00CD00F40091}" done="0">
    <text xml:space="preserve">1000-06.06.2025 (внесена оплата как за два участка 59/60)
</text>
  </threadedComment>
  <threadedComment ref="M66" personId="{A31FE926-4BAA-6405-E28F-2B6C94EF74C6}" id="{00090057-00E7-43C5-9273-00F4000900F2}" done="0">
    <text xml:space="preserve">оплата 01.05 за апрель
</text>
  </threadedComment>
  <threadedComment ref="O66" personId="{A31FE926-4BAA-6405-E28F-2B6C94EF74C6}" id="{00BC00CF-004D-48AF-AC02-00BB000E00F0}" done="0">
    <text xml:space="preserve">446,36 за май 06.06.24
</text>
  </threadedComment>
  <threadedComment ref="Q66" personId="{A31FE926-4BAA-6405-E28F-2B6C94EF74C6}" id="{0023006C-004B-4792-A68F-003F00BD008E}" done="0">
    <text xml:space="preserve">169- оплата 05.07.24
446,36-оплата 17.07.2024
</text>
  </threadedComment>
  <threadedComment ref="U66" personId="{A31FE926-4BAA-6405-E28F-2B6C94EF74C6}" id="{00610076-00A6-4E6F-9C2E-00500039003F}" done="0">
    <text xml:space="preserve">186,34-12.09.2024;
315,34-25.09.2024
</text>
  </threadedComment>
  <threadedComment ref="Y66" personId="{A31FE926-4BAA-6405-E28F-2B6C94EF74C6}" id="{0041007E-0020-4A51-BD32-00C9006A00B0}" done="0">
    <text xml:space="preserve">01.11.2024 оплата236,83
357,76-28.11.2024
</text>
  </threadedComment>
  <threadedComment ref="AA66" personId="{A31FE926-4BAA-6405-E28F-2B6C94EF74C6}" id="{0015009A-000B-4B87-9EB2-003C0039002F}" done="0">
    <text xml:space="preserve">115,90-09.12.2024
</text>
  </threadedComment>
  <threadedComment ref="E66" personId="{A31FE926-4BAA-6405-E28F-2B6C94EF74C6}" id="{0064007E-000A-4C25-8150-009E00DA00C8}" done="0">
    <text xml:space="preserve">Оплата:150+222+500+2822 31.12; 123,15-26.01.2024
</text>
  </threadedComment>
  <threadedComment ref="AV66" personId="{A31FE926-4BAA-6405-E28F-2B6C94EF74C6}" id="{00250014-0076-4475-9927-000000CE0044}" done="0">
    <text xml:space="preserve">267-01.09.25
</text>
  </threadedComment>
  <threadedComment ref="BI66" personId="{A31FE926-4BAA-6405-E28F-2B6C94EF74C6}" id="{002D0073-0019-48FE-A902-009A00DE00E0}" done="0">
    <text xml:space="preserve">16.01.26-41.00
26.01.2026-10,00
</text>
  </threadedComment>
  <threadedComment ref="W70" personId="{A31FE926-4BAA-6405-E28F-2B6C94EF74C6}" id="{008300EF-00A6-4BBB-85E7-000B00AF0052}" done="0">
    <text xml:space="preserve">400,00-03.10.2024
</text>
  </threadedComment>
  <threadedComment ref="AR70" personId="{A31FE926-4BAA-6405-E28F-2B6C94EF74C6}" id="{00DB0009-005D-4297-BB02-00DE008D0080}" done="0">
    <text xml:space="preserve">200 и 247
</text>
  </threadedComment>
  <threadedComment ref="AR8" personId="{A31FE926-4BAA-6405-E28F-2B6C94EF74C6}" id="{006100C5-00A3-4D80-9D66-008E000A002B}" done="0">
    <text xml:space="preserve">5000-14.07.2025
</text>
  </threadedComment>
  <threadedComment ref="BB8" personId="{A31FE926-4BAA-6405-E28F-2B6C94EF74C6}" id="{00CB00AD-0005-4179-8E74-009200600081}" done="0">
    <text xml:space="preserve">05.12.2025
</text>
  </threadedComment>
  <threadedComment ref="AA71" personId="{A31FE926-4BAA-6405-E28F-2B6C94EF74C6}" id="{00DE00F3-0094-435E-808D-00A500B800B5}" done="0">
    <text xml:space="preserve">3930-03.12.2024
</text>
  </threadedComment>
  <threadedComment ref="AR71" personId="{A31FE926-4BAA-6405-E28F-2B6C94EF74C6}" id="{005A0094-008D-4A2F-89F4-008300D20021}" done="0">
    <text xml:space="preserve">600+600-25.07.2025
</text>
  </threadedComment>
  <threadedComment ref="AV71" personId="{A31FE926-4BAA-6405-E28F-2B6C94EF74C6}" id="{00460078-00C0-40C5-92CE-00FB00220097}" done="0">
    <text xml:space="preserve">1000-06.09.25
</text>
  </threadedComment>
  <threadedComment ref="BB71" personId="{A31FE926-4BAA-6405-E28F-2B6C94EF74C6}" id="{00C50065-0073-4410-819F-00C6000B0020}" done="0">
    <text xml:space="preserve">604-28.12.2025
724-28.12.2025
1678-28.12.2025
</text>
  </threadedComment>
  <threadedComment ref="M73" personId="{A31FE926-4BAA-6405-E28F-2B6C94EF74C6}" id="{00BF0068-0029-479E-8602-0035000A002B}" done="0">
    <text xml:space="preserve">10000-11.05.2024
</text>
  </threadedComment>
  <threadedComment ref="O73" personId="{A31FE926-4BAA-6405-E28F-2B6C94EF74C6}" id="{00100084-000B-4E79-AC71-007700EC00FB}" done="0">
    <text xml:space="preserve">8100р.-08.06.24
</text>
  </threadedComment>
  <threadedComment ref="Q73" personId="{A31FE926-4BAA-6405-E28F-2B6C94EF74C6}" id="{0060003A-00A0-4240-BAC7-0027007F002E}" done="0">
    <text xml:space="preserve">1991+2162 опл.31.07.2024
</text>
  </threadedComment>
  <threadedComment ref="U73" personId="{A31FE926-4BAA-6405-E28F-2B6C94EF74C6}" id="{009E0081-005F-4F73-9EB7-00FA000000AB}" done="0">
    <text xml:space="preserve">2415,00+3036,00 от 25.09.2024
</text>
  </threadedComment>
  <threadedComment ref="Y73" personId="{A31FE926-4BAA-6405-E28F-2B6C94EF74C6}" id="{00DA00C6-0091-4FDF-8510-002800B60069}" done="0">
    <text xml:space="preserve">10000,00-11.11.2024
</text>
  </threadedComment>
  <threadedComment ref="AA73" personId="{A31FE926-4BAA-6405-E28F-2B6C94EF74C6}" id="{00770006-0089-4849-86C8-0004003D007D}" done="0">
    <text xml:space="preserve">13249- 09.12.2024
18587- 26.12.2024
</text>
  </threadedComment>
  <threadedComment ref="AH73" personId="{A31FE926-4BAA-6405-E28F-2B6C94EF74C6}" id="{007800A9-00A4-48CD-8360-006A002D0008}" done="0">
    <text xml:space="preserve">22883,00-11.02.2025
</text>
  </threadedComment>
  <threadedComment ref="AJ73" personId="{A31FE926-4BAA-6405-E28F-2B6C94EF74C6}" id="{006B00B6-00B5-4702-AF93-003400A300A4}" done="0">
    <text xml:space="preserve">19514-07.03.2025
</text>
  </threadedComment>
  <threadedComment ref="AL73" personId="{A31FE926-4BAA-6405-E28F-2B6C94EF74C6}" id="{00EC0025-0038-4A6F-AF49-007200DE006B}" done="0">
    <text xml:space="preserve">16514,00-10.04.2025
</text>
  </threadedComment>
  <threadedComment ref="AP73" personId="{A31FE926-4BAA-6405-E28F-2B6C94EF74C6}" id="{00BB0035-00E8-4BB3-8616-00E2002A0075}" done="0">
    <text xml:space="preserve">9751-15,06.2025
</text>
  </threadedComment>
  <threadedComment ref="AV73" personId="{A31FE926-4BAA-6405-E28F-2B6C94EF74C6}" id="{00E9005C-00AD-4844-889F-000400A00016}" done="0">
    <text xml:space="preserve">4554,00-14.09.2025
9751,00
</text>
  </threadedComment>
  <threadedComment ref="BB73" personId="{A31FE926-4BAA-6405-E28F-2B6C94EF74C6}" id="{00B000BD-00B6-4745-A674-000000900050}" done="0">
    <text xml:space="preserve">1812-03.12.2025
15529-03.12.2025
</text>
  </threadedComment>
  <threadedComment ref="G73" personId="{A31FE926-4BAA-6405-E28F-2B6C94EF74C6}" id="{00DC00F1-0021-4167-92B8-00FB002F0095}" done="0">
    <text xml:space="preserve">оплата 01.02.2024
</text>
  </threadedComment>
  <threadedComment ref="I73" personId="{A31FE926-4BAA-6405-E28F-2B6C94EF74C6}" id="{00D200B9-00D0-4ABC-BBCE-009B00D3004B}" done="0">
    <text xml:space="preserve">28000 оплата?
18250-31.03.2024
</text>
  </threadedComment>
  <threadedComment ref="W74" personId="{A31FE926-4BAA-6405-E28F-2B6C94EF74C6}" id="{00BA009E-0011-466A-8296-00B500BD0070}" done="0">
    <text xml:space="preserve">722,00-03.10.2024
1416,96-16.10.2024
1399,56-30.10.2024
</text>
  </threadedComment>
  <threadedComment ref="AA74" personId="{A31FE926-4BAA-6405-E28F-2B6C94EF74C6}" id="{00EA0097-00C9-4755-AAEB-000C009E00A1}" done="0">
    <text xml:space="preserve">1477,77-17.12.2024
</text>
  </threadedComment>
  <threadedComment ref="AH74" personId="{A31FE926-4BAA-6405-E28F-2B6C94EF74C6}" id="{00FE003C-00DF-41B3-A2F8-00EE009200F8}" done="0">
    <text xml:space="preserve">1973,29-16.02.2025
</text>
  </threadedComment>
  <threadedComment ref="S75" personId="{A31FE926-4BAA-6405-E28F-2B6C94EF74C6}" id="{00180041-00B6-49A7-A41B-00FC00D700B3}" done="0">
    <text xml:space="preserve">5000 01.08.2024
</text>
  </threadedComment>
  <threadedComment ref="AP75" personId="{A31FE926-4BAA-6405-E28F-2B6C94EF74C6}" id="{00A90098-006B-4508-B97A-00CD00F60073}" done="0">
    <text xml:space="preserve">10000-11.06.2025
</text>
  </threadedComment>
  <threadedComment ref="AV76" personId="{A31FE926-4BAA-6405-E28F-2B6C94EF74C6}" id="{00670048-0027-416E-A112-009000A50009}" done="0">
    <text xml:space="preserve">1389,49-03.09.25
</text>
  </threadedComment>
  <threadedComment ref="AZ76" personId="{A31FE926-4BAA-6405-E28F-2B6C94EF74C6}" id="{00C9006B-0002-4216-8A48-00C6003700B9}" done="0">
    <text xml:space="preserve">229,09-07.11.2025
</text>
  </threadedComment>
  <threadedComment ref="AH77" personId="{A31FE926-4BAA-6405-E28F-2B6C94EF74C6}" id="{00910099-0079-4E1E-B7AA-0038006800D9}" done="0">
    <text xml:space="preserve">2648,00-03.02.2024
</text>
  </threadedComment>
  <threadedComment ref="AL77" personId="{A31FE926-4BAA-6405-E28F-2B6C94EF74C6}" id="{00DA0021-0008-42D1-8262-006F00660070}" done="0">
    <text xml:space="preserve">600,00-17.04.2025
</text>
  </threadedComment>
  <threadedComment ref="BB78" personId="{A31FE926-4BAA-6405-E28F-2B6C94EF74C6}" id="{00920082-0081-49D8-ADE4-003900B100AD}" done="0">
    <text xml:space="preserve">1300-05.12.2025
</text>
  </threadedComment>
  <threadedComment ref="AA79" personId="{A31FE926-4BAA-6405-E28F-2B6C94EF74C6}" id="{00250098-006A-494B-8BCD-00FF004900B8}" done="0">
    <text xml:space="preserve">4006,57-01.12.2024
</text>
  </threadedComment>
  <threadedComment ref="BB79" personId="{A31FE926-4BAA-6405-E28F-2B6C94EF74C6}" id="{00BA0082-003F-4E4A-8E84-00A600D100D2}" done="0">
    <text xml:space="preserve">6397-22.12.25
</text>
  </threadedComment>
  <threadedComment ref="Q80" personId="{A31FE926-4BAA-6405-E28F-2B6C94EF74C6}" id="{00A60050-0054-45F9-BBA2-003200F100A5}" done="0">
    <text xml:space="preserve">12.07. 8000 поделены на два уч.74 и 82 по 4000р;
25.07 7000 поделены на два уч.74 и 82 по 3500р
</text>
  </threadedComment>
  <threadedComment ref="U80" personId="{A31FE926-4BAA-6405-E28F-2B6C94EF74C6}" id="{00C30070-0044-4B0B-9EDB-00C200890005}" done="0">
    <text xml:space="preserve">2000 поделила пополам уч.74/82
</text>
  </threadedComment>
  <threadedComment ref="AA80" personId="{A31FE926-4BAA-6405-E28F-2B6C94EF74C6}" id="{00AC00FE-002B-4CD9-8BC3-0092006F008D}" done="0">
    <text xml:space="preserve">4000-25.12.2024
</text>
  </threadedComment>
  <threadedComment ref="AH80" personId="{A31FE926-4BAA-6405-E28F-2B6C94EF74C6}" id="{00880001-001E-4FE3-9E4F-009C00A400FC}" done="0">
    <text xml:space="preserve">6000,00-05.02.2025
</text>
  </threadedComment>
  <threadedComment ref="AJ80" personId="{A31FE926-4BAA-6405-E28F-2B6C94EF74C6}" id="{008D00B0-004E-4E87-908E-00FE00330010}" done="0">
    <text xml:space="preserve">3500-25.03.2025
</text>
  </threadedComment>
  <threadedComment ref="AL80" personId="{A31FE926-4BAA-6405-E28F-2B6C94EF74C6}" id="{004400A6-00DB-41B6-A9D4-006B007200D8}" done="0">
    <text xml:space="preserve">7000-28.04.2025
</text>
  </threadedComment>
  <threadedComment ref="AN80" personId="{A31FE926-4BAA-6405-E28F-2B6C94EF74C6}" id="{006000CF-001B-4E64-8E78-001D0039004A}" done="0">
    <text xml:space="preserve">11000-29.05.2025 поделено между 74-9100 и 82-1900
</text>
  </threadedComment>
  <threadedComment ref="E80" personId="{A31FE926-4BAA-6405-E28F-2B6C94EF74C6}" id="{009A002A-00A7-4C8A-A87E-00A6006C00BF}" done="0">
    <text xml:space="preserve">Оплата: 2000- декабрь 2023;7000-25.01.24
</text>
  </threadedComment>
  <threadedComment ref="AT80" personId="{A31FE926-4BAA-6405-E28F-2B6C94EF74C6}" id="{004E00EF-0054-4A76-94D6-00A4002800DB}" done="0">
    <text xml:space="preserve">5000-
7000-25.08.25
</text>
  </threadedComment>
  <threadedComment ref="AZ80" personId="{A31FE926-4BAA-6405-E28F-2B6C94EF74C6}" id="{007F00C0-00D8-4935-8BA4-0031005A00C6}" done="0">
    <text xml:space="preserve">2000-20.11.25 поделена с 82 уч. По 1000р
</text>
  </threadedComment>
  <threadedComment ref="BB80" personId="{A31FE926-4BAA-6405-E28F-2B6C94EF74C6}" id="{00B700D5-0072-47F8-A920-00A300DD0011}" done="0">
    <text xml:space="preserve">2000 разделили на уч.74 и 82-30.12.2025
</text>
  </threadedComment>
  <threadedComment ref="BI80" personId="{A31FE926-4BAA-6405-E28F-2B6C94EF74C6}" id="{00FE0003-0083-4E23-92E2-0059007B00DE}" done="0">
    <text xml:space="preserve">9000-29.01.2026
</text>
  </threadedComment>
  <threadedComment ref="M9" personId="{A31FE926-4BAA-6405-E28F-2B6C94EF74C6}" id="{00C10070-0050-4BFB-B0D1-006000A700AB}" done="0">
    <text xml:space="preserve">3000-17.05.2024
</text>
  </threadedComment>
  <threadedComment ref="Y9" personId="{A31FE926-4BAA-6405-E28F-2B6C94EF74C6}" id="{008B005F-00FE-427A-9F18-003E00A200AA}" done="0">
    <text xml:space="preserve">3400,00-07.11.2024
</text>
  </threadedComment>
  <threadedComment ref="AA9" personId="{A31FE926-4BAA-6405-E28F-2B6C94EF74C6}" id="{0053008C-00D5-4475-9947-0000000200DC}" done="0">
    <text xml:space="preserve">3000 -06.12.2024
3000 -16.12.2024
</text>
  </threadedComment>
  <threadedComment ref="AH9" personId="{A31FE926-4BAA-6405-E28F-2B6C94EF74C6}" id="{00140071-00C0-4D69-839C-00BC00E50050}" done="0">
    <text xml:space="preserve">6900-18.02.2025
7300-27.02.2025
</text>
  </threadedComment>
  <threadedComment ref="AL9" personId="{A31FE926-4BAA-6405-E28F-2B6C94EF74C6}" id="{00CC0024-00A7-4722-9833-003600D20067}" done="0">
    <text xml:space="preserve">6200-16.04.2025
</text>
  </threadedComment>
  <threadedComment ref="E9" personId="{A31FE926-4BAA-6405-E28F-2B6C94EF74C6}" id="{003D004E-000C-4F61-8087-00AC00620049}" done="0">
    <text xml:space="preserve">Оплата 4500-декабрь 23;
</text>
  </threadedComment>
  <threadedComment ref="AP9" personId="{A31FE926-4BAA-6405-E28F-2B6C94EF74C6}" id="{007300D7-009D-4F23-A82D-0011004E000E}" done="0">
    <text xml:space="preserve">1300-10.06.2025
</text>
  </threadedComment>
  <threadedComment ref="AX9" personId="{A31FE926-4BAA-6405-E28F-2B6C94EF74C6}" id="{00BB0000-0058-4553-A232-00E700930083}" done="0">
    <text xml:space="preserve">1253-17.10.2025
</text>
  </threadedComment>
  <threadedComment ref="AZ9" personId="{A31FE926-4BAA-6405-E28F-2B6C94EF74C6}" id="{00270019-0042-49DE-B6E2-001E0037002A}" done="0">
    <text xml:space="preserve">3544-17/11/2025
</text>
  </threadedComment>
  <threadedComment ref="BB9" personId="{A31FE926-4BAA-6405-E28F-2B6C94EF74C6}" id="{00E00043-0038-4AD1-89E2-00EA00C500A5}" done="0">
    <text xml:space="preserve">5254-08.12.2025
</text>
  </threadedComment>
  <threadedComment ref="G9" personId="{A31FE926-4BAA-6405-E28F-2B6C94EF74C6}" id="{0075001C-003A-4EF2-9C0B-006300540086}" done="0">
    <text xml:space="preserve">8400-13.02.24
</text>
  </threadedComment>
  <threadedComment ref="BI9" personId="{A31FE926-4BAA-6405-E28F-2B6C94EF74C6}" id="{008600DC-0061-4C5C-A900-0061000300CE}" done="0">
    <text xml:space="preserve">8714-15.01.2025
</text>
  </threadedComment>
  <threadedComment ref="BK9" personId="{A31FE926-4BAA-6405-E28F-2B6C94EF74C6}" id="{00E2009D-00EC-483D-A213-00D300FA0098}" done="0">
    <text xml:space="preserve">12020-18/02/2026
</text>
  </threadedComment>
  <threadedComment ref="I9" personId="{A31FE926-4BAA-6405-E28F-2B6C94EF74C6}" id="{00450063-002B-40BF-893B-00E8008700B1}" done="0">
    <text xml:space="preserve">6100-04.03.2024
5500-18.03.2024
</text>
  </threadedComment>
  <threadedComment ref="M81" personId="{A31FE926-4BAA-6405-E28F-2B6C94EF74C6}" id="{00CF00E6-000B-4C01-AF5D-00EE00C6007F}" done="0">
    <text xml:space="preserve">6000-31.05.2024
</text>
  </threadedComment>
  <threadedComment ref="W81" personId="{A31FE926-4BAA-6405-E28F-2B6C94EF74C6}" id="{004100F1-00CD-40A9-9CC5-00F00047000E}" done="0">
    <text xml:space="preserve">8000,00 поделены на 75/2-675,02 и 75/1 -7324,98
</text>
  </threadedComment>
  <threadedComment ref="Y81" personId="{A31FE926-4BAA-6405-E28F-2B6C94EF74C6}" id="{006100E6-0055-44B0-8F0E-00B800C400C7}" done="0">
    <text xml:space="preserve">3000,00-05.11.2024; 5000,00-13.11.2024
</text>
  </threadedComment>
  <threadedComment ref="AA81" personId="{A31FE926-4BAA-6405-E28F-2B6C94EF74C6}" id="{007900E2-0047-4DF9-8491-00E400CE00DD}" done="0">
    <text xml:space="preserve">15000,00 поделены с уч.74-2:
уч.74-1-14000р
уч.74-2-1000р
</text>
  </threadedComment>
  <threadedComment ref="AH81" personId="{A31FE926-4BAA-6405-E28F-2B6C94EF74C6}" id="{00EA00DE-00D1-4BDB-9BAF-00EA00D0000E}" done="0">
    <text xml:space="preserve">12000-24.02.2025
</text>
  </threadedComment>
  <threadedComment ref="AX81" personId="{A31FE926-4BAA-6405-E28F-2B6C94EF74C6}" id="{00630003-0045-429B-A50B-005400CE0018}" done="0">
    <text xml:space="preserve">8000-22.10.2025
</text>
  </threadedComment>
  <threadedComment ref="AZ81" personId="{A31FE926-4BAA-6405-E28F-2B6C94EF74C6}" id="{00ED001B-004E-4810-92B1-006700BB0009}" done="0">
    <text xml:space="preserve">15000-13.11.2025
</text>
  </threadedComment>
  <threadedComment ref="BB81" personId="{A31FE926-4BAA-6405-E28F-2B6C94EF74C6}" id="{0055008F-006C-4947-AD46-008A00FF001C}" done="0">
    <text xml:space="preserve">20000-09.12.25
</text>
  </threadedComment>
  <threadedComment ref="BI81" personId="{A31FE926-4BAA-6405-E28F-2B6C94EF74C6}" id="{00630002-0042-454A-9E3B-00640079003C}" done="0">
    <text xml:space="preserve">20000-19.01.2026
</text>
  </threadedComment>
  <threadedComment ref="AA82" personId="{A31FE926-4BAA-6405-E28F-2B6C94EF74C6}" id="{00A5000F-0027-479C-8934-002400560010}" done="0">
    <text xml:space="preserve">15000,00 поделены с уч.74-2:
уч.74-1-14000р
уч.74-2-1000р
</text>
  </threadedComment>
  <threadedComment ref="AX82" personId="{A31FE926-4BAA-6405-E28F-2B6C94EF74C6}" id="{00E100E0-007A-41C4-9C43-005F007600E2}" done="0">
    <text xml:space="preserve">20000-27.10.2025
</text>
  </threadedComment>
  <threadedComment ref="BB82" personId="{A31FE926-4BAA-6405-E28F-2B6C94EF74C6}" id="{00130015-0086-48D6-A5E5-00F7006A0079}" done="0">
    <text xml:space="preserve">20000-24.12.2025
</text>
  </threadedComment>
  <threadedComment ref="BK82" personId="{A31FE926-4BAA-6405-E28F-2B6C94EF74C6}" id="{00CC00AD-002D-4ABB-B094-002B007900FF}" done="0">
    <text xml:space="preserve">20000-11.02.2026 Тбанк
</text>
  </threadedComment>
  <threadedComment ref="W84" personId="{A31FE926-4BAA-6405-E28F-2B6C94EF74C6}" id="{00DB00C5-0087-47F9-9051-007800D10083}" done="0">
    <text xml:space="preserve">1300,00-03.10.2024
</text>
  </threadedComment>
  <threadedComment ref="Y84" personId="{A31FE926-4BAA-6405-E28F-2B6C94EF74C6}" id="{001700A3-00AF-429E-99FD-00CE002400FD}" done="0">
    <text xml:space="preserve">300,00-02.11.2024
</text>
  </threadedComment>
  <threadedComment ref="AA84" personId="{A31FE926-4BAA-6405-E28F-2B6C94EF74C6}" id="{001F0003-00ED-4A20-9631-00D8009A0019}" done="0">
    <text xml:space="preserve">100,00-10.12.2024
</text>
  </threadedComment>
  <threadedComment ref="AP84" personId="{A31FE926-4BAA-6405-E28F-2B6C94EF74C6}" id="{00DE00EE-0016-435B-BB82-0069002E0067}" done="0">
    <text xml:space="preserve">500-05.06.2025
</text>
  </threadedComment>
  <threadedComment ref="AV84" personId="{A31FE926-4BAA-6405-E28F-2B6C94EF74C6}" id="{00EB00BC-00C3-46ED-95D6-00FE006600E8}" done="0">
    <text xml:space="preserve">3000-08.09.25
</text>
  </threadedComment>
  <threadedComment ref="M85" personId="{A31FE926-4BAA-6405-E28F-2B6C94EF74C6}" id="{0053009C-0050-443A-A566-00AD008B00E7}" done="0">
    <text xml:space="preserve">73,89 оплата задолжностей 04.05.2024
</text>
  </threadedComment>
  <threadedComment ref="O85" personId="{A31FE926-4BAA-6405-E28F-2B6C94EF74C6}" id="{00C90029-0046-4962-9C93-0043007400EA}" done="0">
    <text xml:space="preserve">3837,57 оплата 09.06.24
</text>
  </threadedComment>
  <threadedComment ref="W85" personId="{A31FE926-4BAA-6405-E28F-2B6C94EF74C6}" id="{009100AE-00DA-40A9-B6D6-00EB00930074}" done="0">
    <text xml:space="preserve">1377,47-05.10.2024
</text>
  </threadedComment>
  <threadedComment ref="Y85" personId="{A31FE926-4BAA-6405-E28F-2B6C94EF74C6}" id="{00560019-002F-456F-8D8E-007200AC0040}" done="0">
    <text xml:space="preserve">4443,38-05.11.2024
</text>
  </threadedComment>
  <threadedComment ref="AA85" personId="{A31FE926-4BAA-6405-E28F-2B6C94EF74C6}" id="{00000047-0077-4216-8126-00DB00C600BA}" done="0">
    <text xml:space="preserve">288,07-06.12.2024
</text>
  </threadedComment>
  <threadedComment ref="AH85" personId="{A31FE926-4BAA-6405-E28F-2B6C94EF74C6}" id="{00460017-0033-45D1-82F2-000A008B00EC}" done="0">
    <text xml:space="preserve">43,6-06.02.2025
</text>
  </threadedComment>
  <threadedComment ref="AP85" personId="{A31FE926-4BAA-6405-E28F-2B6C94EF74C6}" id="{001D0001-00C3-48DC-8314-0015000200C6}" done="0">
    <text xml:space="preserve">4610,68-06.06.2025
</text>
  </threadedComment>
  <threadedComment ref="AT85" personId="{A31FE926-4BAA-6405-E28F-2B6C94EF74C6}" id="{005D0034-0064-45A3-9A99-004B0074006F}" done="0">
    <text xml:space="preserve">1322,58+1418,04 08.08.2025
</text>
  </threadedComment>
  <threadedComment ref="AV85" personId="{A31FE926-4BAA-6405-E28F-2B6C94EF74C6}" id="{00730040-0098-4E87-95E1-0051000F002A}" done="0">
    <text xml:space="preserve">2421,29-06.09.2025
</text>
  </threadedComment>
  <threadedComment ref="AX85" personId="{A31FE926-4BAA-6405-E28F-2B6C94EF74C6}" id="{0044003B-00D8-407D-999F-00C1004A0023}" done="0">
    <text xml:space="preserve">1798,28-03.10.2025
</text>
  </threadedComment>
  <threadedComment ref="AZ85" personId="{A31FE926-4BAA-6405-E28F-2B6C94EF74C6}" id="{008300D4-00B5-4014-963B-00B4005000DA}" done="0">
    <text xml:space="preserve">1259,26-03.11.25
</text>
  </threadedComment>
  <threadedComment ref="BB85" personId="{A31FE926-4BAA-6405-E28F-2B6C94EF74C6}" id="{00AD0029-0096-4583-9BEE-0062001F0029}" done="0">
    <text xml:space="preserve">159,52-04.12.2025
</text>
  </threadedComment>
  <threadedComment ref="BK85" personId="{A31FE926-4BAA-6405-E28F-2B6C94EF74C6}" id="{003600A0-002D-4D13-9E7C-00ED007A00A6}" done="0">
    <text xml:space="preserve">0,51-05.02.2026
277,83-05.02.2026
</text>
  </threadedComment>
  <threadedComment ref="Q86" personId="{A31FE926-4BAA-6405-E28F-2B6C94EF74C6}" id="{00130038-0066-4039-89AC-002B00610077}" done="0">
    <text xml:space="preserve">529,00 - 12.07.2024
1454,00 - 25.07.2024
</text>
  </threadedComment>
  <threadedComment ref="BB86" personId="{A31FE926-4BAA-6405-E28F-2B6C94EF74C6}" id="{00CB004E-009E-4EA2-83C5-00CA00EC00B7}" done="0">
    <text xml:space="preserve">35000 из 60000-22.12.2025
</text>
  </threadedComment>
  <threadedComment ref="W87" personId="{A31FE926-4BAA-6405-E28F-2B6C94EF74C6}" id="{00ED00ED-00C1-4C47-BFD2-009800B000BD}" done="0">
    <text xml:space="preserve">3797,46 оплата 03.10.2024;
150,00-28.10.2024
</text>
  </threadedComment>
  <threadedComment ref="AP87" personId="{A31FE926-4BAA-6405-E28F-2B6C94EF74C6}" id="{007E0085-00BA-4A07-BC4D-001A00DA003C}" done="0">
    <text xml:space="preserve">1061,16-05.06.2025
</text>
  </threadedComment>
  <threadedComment ref="AT87" personId="{A31FE926-4BAA-6405-E28F-2B6C94EF74C6}" id="{00CE0067-00AB-4117-8900-007300B1001B}" done="0">
    <text xml:space="preserve">2493,12-03.08.25
</text>
  </threadedComment>
  <threadedComment ref="AV87" personId="{A31FE926-4BAA-6405-E28F-2B6C94EF74C6}" id="{008E0005-00E8-4AD0-9C29-009900320098}" done="0">
    <text xml:space="preserve">3641.47-04.09.25
</text>
  </threadedComment>
  <threadedComment ref="AX87" personId="{A31FE926-4BAA-6405-E28F-2B6C94EF74C6}" id="{009B00CC-00BC-465F-A326-00CE009D0098}" done="0">
    <text xml:space="preserve">481-02.10.2025
446,32-28.10.2025
</text>
  </threadedComment>
  <threadedComment ref="BB87" personId="{A31FE926-4BAA-6405-E28F-2B6C94EF74C6}" id="{00BB001C-006F-46A0-B437-00EA00E60096}" done="0">
    <text xml:space="preserve">506,25-30.12.25
81.18-08.12.2025
</text>
  </threadedComment>
  <threadedComment ref="W88" personId="{A31FE926-4BAA-6405-E28F-2B6C94EF74C6}" id="{00D30006-0077-423B-A7C2-000F008F0020}" done="0">
    <text xml:space="preserve">1174,09 оплата 01.10.2024
</text>
  </threadedComment>
  <threadedComment ref="AA88" personId="{A31FE926-4BAA-6405-E28F-2B6C94EF74C6}" id="{00200007-0012-4888-8FDB-000D00A000A9}" done="0">
    <text xml:space="preserve">548,36-оплата 06.12.2024
</text>
  </threadedComment>
  <threadedComment ref="AR88" personId="{A31FE926-4BAA-6405-E28F-2B6C94EF74C6}" id="{002800AA-00CC-4392-A582-000000D600B0}" done="0">
    <text xml:space="preserve">1292,68-29.07.25
</text>
  </threadedComment>
  <threadedComment ref="BI88" personId="{A31FE926-4BAA-6405-E28F-2B6C94EF74C6}" id="{0024000F-00E3-4D03-9561-00C6009400B3}" done="0">
    <text xml:space="preserve">136,74-28.01.2026
</text>
  </threadedComment>
  <threadedComment ref="W89" personId="{A31FE926-4BAA-6405-E28F-2B6C94EF74C6}" id="{003E0080-0062-4A95-8108-005C001E0072}" done="0">
    <text xml:space="preserve">01.10.2024-376,12р
</text>
  </threadedComment>
  <threadedComment ref="AA89" personId="{A31FE926-4BAA-6405-E28F-2B6C94EF74C6}" id="{005000AB-00BF-4AA0-9EF8-00B8008D0002}" done="0">
    <text xml:space="preserve">76,39-06.12.2024
</text>
  </threadedComment>
  <threadedComment ref="AR89" personId="{A31FE926-4BAA-6405-E28F-2B6C94EF74C6}" id="{002A0050-0009-4C77-9793-005F00AB0095}" done="0">
    <text xml:space="preserve">759,96-29.07.25
</text>
  </threadedComment>
  <threadedComment ref="BI89" personId="{A31FE926-4BAA-6405-E28F-2B6C94EF74C6}" id="{006C00C4-008D-4EF9-9821-007E0016009D}" done="0">
    <text xml:space="preserve">19.40-28.01.2026
</text>
  </threadedComment>
  <threadedComment ref="M90" personId="{A31FE926-4BAA-6405-E28F-2B6C94EF74C6}" id="{0085007F-009A-4C83-ABD2-0019002000AB}" done="0">
    <text xml:space="preserve">06.09.2024 забрала с оплаты за эл-во с 82 уч. На оплату взносов уч.82 10000р 
</text>
  </threadedComment>
  <threadedComment ref="Q90" personId="{A31FE926-4BAA-6405-E28F-2B6C94EF74C6}" id="{008C0017-00BB-41F7-B365-001000370027}" done="0">
    <text xml:space="preserve">12.07. 8000 поделены на два уч.74 и 82 по 4000р; 25.07 7000 поделены на два уч.74 и 82 по 3500р
06.09.2024 забрала с оплаты за эл-во с 82 уч. На оплату взносов уч.82 10000р 
</text>
  </threadedComment>
  <threadedComment ref="U90" personId="{A31FE926-4BAA-6405-E28F-2B6C94EF74C6}" id="{001C0008-0004-437F-9B74-00B400760066}" done="0">
    <text xml:space="preserve">2000 поделила пополам уч.74/82
</text>
  </threadedComment>
  <threadedComment ref="AZ90" personId="{A31FE926-4BAA-6405-E28F-2B6C94EF74C6}" id="{00BE0080-0081-4C13-8E8C-00BD0086001A}" done="0">
    <text xml:space="preserve">2000-20.11.25 поделена с 74 уч. По 1000р
</text>
  </threadedComment>
  <threadedComment ref="BB90" personId="{A31FE926-4BAA-6405-E28F-2B6C94EF74C6}" id="{005B00AA-007F-4833-966D-00FF009900A2}" done="0">
    <text xml:space="preserve">2000 разделили на уч.74 и 82-30.12.2025
</text>
  </threadedComment>
  <threadedComment ref="M10" personId="{A31FE926-4BAA-6405-E28F-2B6C94EF74C6}" id="{00DB003A-003A-4375-8DDA-002200BA00B6}" done="0">
    <text xml:space="preserve">4700 оплата за апрель 03.05.2024
</text>
  </threadedComment>
  <threadedComment ref="O10" personId="{A31FE926-4BAA-6405-E28F-2B6C94EF74C6}" id="{000C004C-00C1-4AF2-8BAC-00B900EE00B0}" done="0">
    <text xml:space="preserve">4700 за май 03.06.24
</text>
  </threadedComment>
  <threadedComment ref="Q10" personId="{A31FE926-4BAA-6405-E28F-2B6C94EF74C6}" id="{002D0018-00A0-498B-BD09-002000090047}" done="0">
    <text xml:space="preserve">4400-02.07.2024;
5517,00-30.07.2024
</text>
  </threadedComment>
  <threadedComment ref="U10" personId="{A31FE926-4BAA-6405-E28F-2B6C94EF74C6}" id="{004D00C8-00FC-4697-81E1-00520018003A}" done="0">
    <text xml:space="preserve">4826-02.09.2024;
4500-02.09.2024
</text>
  </threadedComment>
  <threadedComment ref="Y10" personId="{A31FE926-4BAA-6405-E28F-2B6C94EF74C6}" id="{00D50008-0035-4E25-9004-00FB00EB00B7}" done="0">
    <text xml:space="preserve">4846,35-01.11.2024
</text>
  </threadedComment>
  <threadedComment ref="AA10" personId="{A31FE926-4BAA-6405-E28F-2B6C94EF74C6}" id="{00C90021-0052-4782-AEC5-000500C10023}" done="0">
    <text xml:space="preserve">5300-03.12.2024
5700-30.12.2024
</text>
  </threadedComment>
  <threadedComment ref="AH10" personId="{A31FE926-4BAA-6405-E28F-2B6C94EF74C6}" id="{001C0013-003B-4BE2-9BF7-00230042005B}" done="0">
    <text xml:space="preserve">5067,5-03.02.25
</text>
  </threadedComment>
  <threadedComment ref="AJ10" personId="{A31FE926-4BAA-6405-E28F-2B6C94EF74C6}" id="{00190038-0052-4A62-9B6B-008A00650053}" done="0">
    <text xml:space="preserve">4976,50-03.03.2025
5400-31.03.2025
</text>
  </threadedComment>
  <threadedComment ref="E10" personId="{A31FE926-4BAA-6405-E28F-2B6C94EF74C6}" id="{008B0038-004D-4568-902F-00450033003D}" done="0">
    <text xml:space="preserve">Оплата: 4818,02 декабрь 2023; 5687,4-27.01.24
</text>
  </threadedComment>
  <threadedComment ref="AP10" personId="{A31FE926-4BAA-6405-E28F-2B6C94EF74C6}" id="{00EB0059-00C1-4B8F-A98D-00A0003D000E}" done="0">
    <text xml:space="preserve">4508,38-02.06.2025
4318,65-30.06.2025
</text>
  </threadedComment>
  <threadedComment ref="AT10" personId="{A31FE926-4BAA-6405-E28F-2B6C94EF74C6}" id="{000B0002-00E5-49B8-94C5-00D1007C0003}" done="0">
    <text xml:space="preserve">5530-04.08.25
</text>
  </threadedComment>
  <threadedComment ref="AV10" personId="{A31FE926-4BAA-6405-E28F-2B6C94EF74C6}" id="{001C00C5-002E-49DF-A9BE-00F6008C004A}" done="0">
    <text xml:space="preserve">4631,90-04.09.2025
</text>
  </threadedComment>
  <threadedComment ref="AX10" personId="{A31FE926-4BAA-6405-E28F-2B6C94EF74C6}" id="{00670054-00B7-4958-86E8-007F000B0061}" done="0">
    <text xml:space="preserve">5500-03.10.2025
7280-27.10.2025
</text>
  </threadedComment>
  <threadedComment ref="AZ10" personId="{A31FE926-4BAA-6405-E28F-2B6C94EF74C6}" id="{00B9006F-0051-49B5-8670-00F700F400F4}" done="0">
    <text xml:space="preserve">5806,00-05.11.2025
</text>
  </threadedComment>
  <threadedComment ref="BI10" personId="{A31FE926-4BAA-6405-E28F-2B6C94EF74C6}" id="{00700091-00A1-4C25-B652-009F004000CD}" done="0">
    <text xml:space="preserve">1200,24-22.01.2026
4508,38-22.01.2026
</text>
  </threadedComment>
  <threadedComment ref="BK10" personId="{A31FE926-4BAA-6405-E28F-2B6C94EF74C6}" id="{00160029-00E2-46B5-B010-001C0087002E}" done="0">
    <text xml:space="preserve">1097,93-02.02.2026
6000-02.02.2026
</text>
  </threadedComment>
  <threadedComment ref="I10" personId="{A31FE926-4BAA-6405-E28F-2B6C94EF74C6}" id="{005400AC-0033-475F-923A-00DF00A800ED}" done="0">
    <text xml:space="preserve">4800 29.03.24 к 5500
</text>
  </threadedComment>
  <threadedComment ref="W91" personId="{A31FE926-4BAA-6405-E28F-2B6C94EF74C6}" id="{00C20095-0047-42F5-9EFA-00D800A40027}" done="0">
    <text xml:space="preserve">4972,28-10.10.2024
</text>
  </threadedComment>
  <threadedComment ref="AV91" personId="{A31FE926-4BAA-6405-E28F-2B6C94EF74C6}" id="{0004001D-00D9-45D6-8FB6-004800340087}" done="0">
    <text xml:space="preserve">1428,84-06.09.25
</text>
  </threadedComment>
  <threadedComment ref="AX91" personId="{A31FE926-4BAA-6405-E28F-2B6C94EF74C6}" id="{0008002B-003A-4D1B-88D9-001100390060}" done="0">
    <text xml:space="preserve">1650,37-03.10.25
1650,37-05.10.2025
</text>
  </threadedComment>
  <threadedComment ref="AZ91" personId="{A31FE926-4BAA-6405-E28F-2B6C94EF74C6}" id="{00640096-00FA-403D-B0FB-004E000A00E3}" done="0">
    <text xml:space="preserve">772,14-07.11.2025
</text>
  </threadedComment>
  <threadedComment ref="O92" personId="{A31FE926-4BAA-6405-E28F-2B6C94EF74C6}" id="{003D0056-00D6-49B5-8E53-0040006E009E}" done="0">
    <text xml:space="preserve">3000р-09.06.24
</text>
  </threadedComment>
  <threadedComment ref="W92" personId="{A31FE926-4BAA-6405-E28F-2B6C94EF74C6}" id="{00D700E4-0007-4477-AA84-00EA009E000A}" done="0">
    <text xml:space="preserve">26.10.2024
</text>
  </threadedComment>
  <threadedComment ref="AP92" personId="{A31FE926-4BAA-6405-E28F-2B6C94EF74C6}" id="{00130064-0017-4830-8FAA-00EC00F50040}" done="0">
    <text xml:space="preserve">1873,82-15.06.2025
640,70-06.06.2025
</text>
  </threadedComment>
  <threadedComment ref="AR92" personId="{A31FE926-4BAA-6405-E28F-2B6C94EF74C6}" id="{004B00C2-00EC-49AD-B780-005500B20021}" done="0">
    <text xml:space="preserve">2199,27+2356,24
</text>
  </threadedComment>
  <threadedComment ref="AX92" personId="{A31FE926-4BAA-6405-E28F-2B6C94EF74C6}" id="{00E3004D-0035-4CD8-AFEC-00DF0002005A}" done="0">
    <text xml:space="preserve">01.10.2025-2460,34
4838,69-29.10.2025
</text>
  </threadedComment>
  <threadedComment ref="W93" personId="{A31FE926-4BAA-6405-E28F-2B6C94EF74C6}" id="{007E0021-00A8-453E-9CC7-00C3003700D3}" done="0">
    <text xml:space="preserve">300,00-04.10.2024
</text>
  </threadedComment>
  <threadedComment ref="AX93" personId="{A31FE926-4BAA-6405-E28F-2B6C94EF74C6}" id="{004500E0-003F-4924-B88B-00DA000D009D}" done="0">
    <text xml:space="preserve">5000-06.10.2025
</text>
  </threadedComment>
  <threadedComment ref="BB93" personId="{A31FE926-4BAA-6405-E28F-2B6C94EF74C6}" id="{007C00EA-0065-4822-95B8-00A3003600F1}" done="0">
    <text xml:space="preserve">1600-08.12.2025
</text>
  </threadedComment>
  <threadedComment ref="K94" personId="{A31FE926-4BAA-6405-E28F-2B6C94EF74C6}" id="{00D10023-00D9-4BFE-AA07-008C00C90067}" done="0">
    <text xml:space="preserve">80,00-оплата 12.04.2024
</text>
  </threadedComment>
  <threadedComment ref="S94" personId="{A31FE926-4BAA-6405-E28F-2B6C94EF74C6}" id="{002C00CD-003C-408E-BED8-001B00E60010}" done="0">
    <text xml:space="preserve">367-25.08.2024
</text>
  </threadedComment>
  <threadedComment ref="W94" personId="{A31FE926-4BAA-6405-E28F-2B6C94EF74C6}" id="{00D800B2-00DA-46E6-AF45-00F900A70049}" done="0">
    <text xml:space="preserve">103,00-03.10.2024
</text>
  </threadedComment>
  <threadedComment ref="Y94" personId="{A31FE926-4BAA-6405-E28F-2B6C94EF74C6}" id="{002100AE-0060-42BA-B739-007600550010}" done="0">
    <text xml:space="preserve">1033,00-02.11.2024 из этой суммы вычла в декабре для выравнивания эл-ва 357,52 в 86-2
вычла 166,32 03.04.25 для выравнивания уч.86-2
</text>
  </threadedComment>
  <threadedComment ref="AL94" personId="{A31FE926-4BAA-6405-E28F-2B6C94EF74C6}" id="{002500F8-0084-4614-A486-0061003B0029}" done="0">
    <text xml:space="preserve">3,00-оплата 03.04.2024
</text>
  </threadedComment>
  <threadedComment ref="AR94" personId="{A31FE926-4BAA-6405-E28F-2B6C94EF74C6}" id="{00980025-0040-454F-9E4E-00730013006B}" done="0">
    <text xml:space="preserve">25.07-37,00
</text>
  </threadedComment>
  <threadedComment ref="AV94" personId="{A31FE926-4BAA-6405-E28F-2B6C94EF74C6}" id="{000900A6-00B7-4EF9-B2C9-0005001F00E8}" done="0">
    <text xml:space="preserve">629-10.09.25
</text>
  </threadedComment>
  <threadedComment ref="AX94" personId="{A31FE926-4BAA-6405-E28F-2B6C94EF74C6}" id="{00A700E8-00E9-467D-AFC1-003B001D000C}" done="0">
    <text xml:space="preserve">07.11.2025 из суммы оплаты по эл-ву 86/1 взяла 446,26р, что бы выровнить стоимость эл-ва в ноль.
</text>
  </threadedComment>
  <threadedComment ref="BC94" personId="{A31FE926-4BAA-6405-E28F-2B6C94EF74C6}" id="{0039005E-00C7-43CE-9D33-00CE00490024}" done="0">
    <text xml:space="preserve">166,32-взяты 03.04.25 в уч.86-2
</text>
  </threadedComment>
  <threadedComment ref="K95" personId="{A31FE926-4BAA-6405-E28F-2B6C94EF74C6}" id="{00FA00C2-0058-4D12-BE07-003200D100DA}" done="0">
    <text xml:space="preserve">177,47 оплата 12.04.24
</text>
  </threadedComment>
  <threadedComment ref="S95" personId="{A31FE926-4BAA-6405-E28F-2B6C94EF74C6}" id="{008C0079-006F-4F7F-8D62-00C800C80077}" done="0">
    <text xml:space="preserve">470-25.08.2024
</text>
  </threadedComment>
  <threadedComment ref="W95" personId="{A31FE926-4BAA-6405-E28F-2B6C94EF74C6}" id="{00C200B0-003A-499D-A48E-005200B4008C}" done="0">
    <text xml:space="preserve">1033,20-03.10.2024
</text>
  </threadedComment>
  <threadedComment ref="Y95" personId="{A31FE926-4BAA-6405-E28F-2B6C94EF74C6}" id="{0020008B-0059-4D46-B4C6-00FB007F0084}" done="0">
    <text xml:space="preserve">104,00 оплата за сентябрь 02.11.2024 
1033,00-02.11.2024уч. 86/1 из этой суммы вычла в декабре для выравнивания эл-ва 357,52 в 86-2
</text>
  </threadedComment>
  <threadedComment ref="AL95" personId="{A31FE926-4BAA-6405-E28F-2B6C94EF74C6}" id="{008C0036-000D-4715-9AD4-004A00BD002A}" done="0">
    <text xml:space="preserve">100,00-03.04.2025
166,32-взяты из  уч.86-1
929,00-27.04.2025
</text>
  </threadedComment>
  <threadedComment ref="AP95" personId="{A31FE926-4BAA-6405-E28F-2B6C94EF74C6}" id="{00FA00E0-0075-456E-8CD0-00FC00FF00D5}" done="0">
    <text xml:space="preserve">1603+565
</text>
  </threadedComment>
  <threadedComment ref="AV95" personId="{A31FE926-4BAA-6405-E28F-2B6C94EF74C6}" id="{00F10089-00B4-496D-B614-000300330029}" done="0">
    <text xml:space="preserve">1732,00-19.09.2025
77,00-25.09.25
</text>
  </threadedComment>
  <threadedComment ref="AX95" personId="{A31FE926-4BAA-6405-E28F-2B6C94EF74C6}" id="{00070099-00CE-4EDD-9786-004300840033}" done="0">
    <text xml:space="preserve">100,00-25.10.2025
</text>
  </threadedComment>
  <threadedComment ref="M96" personId="{A31FE926-4BAA-6405-E28F-2B6C94EF74C6}" id="{00C6002E-007A-4CF1-A887-004400E4008C}" done="0">
    <text xml:space="preserve">4000 оплата задолжностей 03.05.2024
</text>
  </threadedComment>
  <threadedComment ref="AA96" personId="{A31FE926-4BAA-6405-E28F-2B6C94EF74C6}" id="{00C900E1-00FB-44A0-BAA2-001A002A0079}" done="0">
    <text xml:space="preserve">5000,00-09.12.24
</text>
  </threadedComment>
  <threadedComment ref="AP96" personId="{A31FE926-4BAA-6405-E28F-2B6C94EF74C6}" id="{00CC008D-0019-4F99-A037-009000E5002E}" done="0">
    <text xml:space="preserve">3000-14.06.2025
</text>
  </threadedComment>
  <threadedComment ref="AV96" personId="{A31FE926-4BAA-6405-E28F-2B6C94EF74C6}" id="{002B0082-00DE-4B9F-A857-004500D0009D}" done="0">
    <text xml:space="preserve">13.09.25
</text>
  </threadedComment>
  <threadedComment ref="AZ96" personId="{A31FE926-4BAA-6405-E28F-2B6C94EF74C6}" id="{00BA0079-00FA-4A40-85CF-00CC00C600C2}" done="0">
    <text xml:space="preserve">5000-09.11.2025
</text>
  </threadedComment>
  <threadedComment ref="AJ97" personId="{A31FE926-4BAA-6405-E28F-2B6C94EF74C6}" id="{00BD008E-0083-498F-8114-00A100940025}" done="0">
    <text xml:space="preserve">10000-11.03.2025
</text>
  </threadedComment>
  <threadedComment ref="AZ97" personId="{A31FE926-4BAA-6405-E28F-2B6C94EF74C6}" id="{00D600CD-00E5-4438-9EC6-0058001F0068}" done="0">
    <text xml:space="preserve">8000-05.11.2025
</text>
  </threadedComment>
  <threadedComment ref="I97" personId="{A31FE926-4BAA-6405-E28F-2B6C94EF74C6}" id="{00B30080-00D2-46F0-9B2F-0050001200B6}" done="0">
    <text xml:space="preserve">Оплата 9000 19.03.2024
</text>
  </threadedComment>
  <threadedComment ref="M98" personId="{A31FE926-4BAA-6405-E28F-2B6C94EF74C6}" id="{006C0093-00E0-4647-854A-0066004C0098}" done="0">
    <text xml:space="preserve">15000 оплата задолжностей и в перед 06.05
</text>
  </threadedComment>
  <threadedComment ref="M99" personId="{A31FE926-4BAA-6405-E28F-2B6C94EF74C6}" id="{001F00C0-00BF-42B7-8429-003100340074}" done="0">
    <text xml:space="preserve">12532-14.05.2024
</text>
  </threadedComment>
  <threadedComment ref="W99" personId="{A31FE926-4BAA-6405-E28F-2B6C94EF74C6}" id="{00B400ED-00ED-49FE-9558-0020001800DE}" done="0">
    <text xml:space="preserve">3716,00-25.10.2024;
4146,00-28.10.2024
</text>
  </threadedComment>
  <threadedComment ref="AA99" personId="{A31FE926-4BAA-6405-E28F-2B6C94EF74C6}" id="{00A800A3-0089-4310-B310-0009003D00FF}" done="0">
    <text xml:space="preserve">9066,00-27.12.24
</text>
  </threadedComment>
  <threadedComment ref="AH99" personId="{A31FE926-4BAA-6405-E28F-2B6C94EF74C6}" id="{005D0088-0014-46E9-9CEE-0081000900D5}" done="0">
    <text xml:space="preserve">6620-20.02.2025
</text>
  </threadedComment>
  <threadedComment ref="AJ99" personId="{A31FE926-4BAA-6405-E28F-2B6C94EF74C6}" id="{00570020-0020-4979-9EA0-006000B90049}" done="0">
    <text xml:space="preserve">5634-17.03.2025
</text>
  </threadedComment>
  <threadedComment ref="AX99" personId="{A31FE926-4BAA-6405-E28F-2B6C94EF74C6}" id="{002D00EB-005B-4F2E-B655-006E00400039}" done="0">
    <text xml:space="preserve">15541-17.10.2025
</text>
  </threadedComment>
  <threadedComment ref="BB99" personId="{A31FE926-4BAA-6405-E28F-2B6C94EF74C6}" id="{00520051-00C0-477D-948B-001D00F40099}" done="0">
    <text xml:space="preserve">09.12.2025-14115,00
</text>
  </threadedComment>
  <threadedComment ref="Q100" personId="{A31FE926-4BAA-6405-E28F-2B6C94EF74C6}" id="{00300011-00F7-4EE7-AE7D-006F00D300CA}" done="0">
    <text xml:space="preserve">1161,04-02.07.2024;
1000,00-26.07.2024
</text>
  </threadedComment>
  <threadedComment ref="U100" personId="{A31FE926-4BAA-6405-E28F-2B6C94EF74C6}" id="{00CB0081-0051-4992-AE49-0031007100B1}" done="0">
    <text xml:space="preserve">1482,09-03.09.2024
554,56-25.09.2024
</text>
  </threadedComment>
  <threadedComment ref="Y100" personId="{A31FE926-4BAA-6405-E28F-2B6C94EF74C6}" id="{00E400ED-00ED-474B-9CC5-000200F00091}" done="0">
    <text xml:space="preserve">200,00-02.11.2024
70,00-25.11.2024
</text>
  </threadedComment>
  <threadedComment ref="AH100" personId="{A31FE926-4BAA-6405-E28F-2B6C94EF74C6}" id="{009500B0-00DF-42CB-B667-008D000A00E1}" done="0">
    <text xml:space="preserve">1600,00-07.02.2025
</text>
  </threadedComment>
  <threadedComment ref="AJ100" personId="{A31FE926-4BAA-6405-E28F-2B6C94EF74C6}" id="{00C800CA-0059-4817-A0C2-0048001F00B2}" done="0">
    <text xml:space="preserve">2600-27.03.2025
</text>
  </threadedComment>
  <threadedComment ref="AX100" personId="{A31FE926-4BAA-6405-E28F-2B6C94EF74C6}" id="{00DD0028-0073-464C-84CA-00F200FB00CB}" done="0">
    <text xml:space="preserve">1370,00-09.10.2025
</text>
  </threadedComment>
  <threadedComment ref="AZ100" personId="{A31FE926-4BAA-6405-E28F-2B6C94EF74C6}" id="{00F80093-008A-4B17-AAC4-009D002A0063}" done="0">
    <text xml:space="preserve">1600-05.11.2025
425-24.11.2025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7" personId="{A31FE926-4BAA-6405-E28F-2B6C94EF74C6}" id="{00B200F4-0006-4000-BD39-005600210094}" done="0"/>
  <threadedComment ref="X7" personId="{A31FE926-4BAA-6405-E28F-2B6C94EF74C6}" id="{00610005-0015-4C96-9477-004B003D0026}" done="0">
    <text xml:space="preserve">Замена на новый счётчик
</text>
  </threadedComment>
  <threadedComment ref="AO7" personId="{A31FE926-4BAA-6405-E28F-2B6C94EF74C6}" id="{00CE003A-00E6-466A-AD54-00BE00F70010}" done="0"/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DV364"/>
  <sheetViews>
    <sheetView tabSelected="1" workbookViewId="0">
      <pane ySplit="2" topLeftCell="A99" activePane="bottomLeft" state="frozen"/>
      <selection activeCell="BK9" sqref="BK9"/>
      <selection pane="bottomLeft" activeCell="CK99" sqref="CK99"/>
    </sheetView>
  </sheetViews>
  <sheetFormatPr defaultRowHeight="15.75" outlineLevelCol="1" x14ac:dyDescent="0.25"/>
  <cols>
    <col min="1" max="1" width="15.140625" style="120" customWidth="1"/>
    <col min="2" max="2" width="21.7109375" hidden="1" customWidth="1"/>
    <col min="3" max="3" width="14.85546875" style="1" hidden="1" customWidth="1"/>
    <col min="4" max="14" width="14.85546875" style="1" hidden="1" customWidth="1" outlineLevel="1"/>
    <col min="15" max="15" width="14.85546875" style="1" hidden="1" customWidth="1" collapsed="1"/>
    <col min="16" max="16" width="14.85546875" style="1" hidden="1" customWidth="1" outlineLevel="1"/>
    <col min="17" max="17" width="14.85546875" style="2" hidden="1" customWidth="1" outlineLevel="1"/>
    <col min="18" max="27" width="14.85546875" style="1" hidden="1" customWidth="1" outlineLevel="1"/>
    <col min="28" max="28" width="14.85546875" style="1" hidden="1" customWidth="1" collapsed="1"/>
    <col min="29" max="30" width="13.7109375" style="1" hidden="1" customWidth="1"/>
    <col min="31" max="41" width="11.28515625" style="3" hidden="1" customWidth="1" outlineLevel="1"/>
    <col min="42" max="42" width="11.28515625" style="3" hidden="1" customWidth="1" collapsed="1"/>
    <col min="43" max="51" width="11.28515625" style="3" hidden="1" customWidth="1" outlineLevel="1"/>
    <col min="52" max="52" width="13.42578125" style="3" hidden="1" customWidth="1" outlineLevel="1"/>
    <col min="53" max="53" width="12.7109375" style="3" hidden="1" customWidth="1" outlineLevel="1"/>
    <col min="54" max="54" width="12.140625" style="3" hidden="1" customWidth="1" collapsed="1"/>
    <col min="55" max="55" width="19.5703125" style="3" customWidth="1"/>
    <col min="56" max="56" width="12.28515625" hidden="1" customWidth="1"/>
    <col min="57" max="57" width="11.42578125" hidden="1" customWidth="1"/>
    <col min="58" max="58" width="0" hidden="1" customWidth="1"/>
    <col min="59" max="59" width="17.5703125" hidden="1" customWidth="1"/>
    <col min="60" max="60" width="10.85546875" customWidth="1"/>
    <col min="61" max="61" width="12.28515625" customWidth="1"/>
    <col min="62" max="62" width="11" customWidth="1"/>
    <col min="63" max="63" width="10.42578125" customWidth="1"/>
    <col min="64" max="64" width="10.5703125" hidden="1" customWidth="1"/>
    <col min="65" max="83" width="9.140625" hidden="1" customWidth="1"/>
    <col min="84" max="84" width="17.28515625" customWidth="1"/>
    <col min="85" max="85" width="11.7109375" hidden="1" customWidth="1"/>
    <col min="86" max="86" width="13.7109375" hidden="1" customWidth="1"/>
    <col min="87" max="87" width="16.28515625" style="111" customWidth="1"/>
    <col min="88" max="88" width="17.5703125" style="4" hidden="1" customWidth="1"/>
  </cols>
  <sheetData>
    <row r="1" spans="1:90" ht="16.5" thickBot="1" x14ac:dyDescent="0.3">
      <c r="A1" s="117" t="s">
        <v>0</v>
      </c>
      <c r="B1" s="5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AE1" s="104" t="s">
        <v>1</v>
      </c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3" t="s">
        <v>2</v>
      </c>
      <c r="BF1" t="s">
        <v>2</v>
      </c>
      <c r="BG1" s="8"/>
      <c r="CI1" s="111" t="s">
        <v>2</v>
      </c>
      <c r="CJ1" s="9"/>
    </row>
    <row r="2" spans="1:90" ht="51.75" customHeight="1" thickBot="1" x14ac:dyDescent="0.3">
      <c r="A2" s="10" t="s">
        <v>3</v>
      </c>
      <c r="B2" s="11" t="s">
        <v>4</v>
      </c>
      <c r="C2" s="12" t="s">
        <v>5</v>
      </c>
      <c r="D2" s="13" t="s">
        <v>6</v>
      </c>
      <c r="E2" s="14" t="s">
        <v>7</v>
      </c>
      <c r="F2" s="15" t="s">
        <v>8</v>
      </c>
      <c r="G2" s="16" t="s">
        <v>9</v>
      </c>
      <c r="H2" s="17" t="s">
        <v>10</v>
      </c>
      <c r="I2" s="16" t="s">
        <v>11</v>
      </c>
      <c r="J2" s="17" t="s">
        <v>12</v>
      </c>
      <c r="K2" s="16" t="s">
        <v>13</v>
      </c>
      <c r="L2" s="18" t="s">
        <v>14</v>
      </c>
      <c r="M2" s="16" t="s">
        <v>15</v>
      </c>
      <c r="N2" s="18" t="s">
        <v>16</v>
      </c>
      <c r="O2" s="16" t="s">
        <v>17</v>
      </c>
      <c r="P2" s="18" t="s">
        <v>18</v>
      </c>
      <c r="Q2" s="16" t="s">
        <v>19</v>
      </c>
      <c r="R2" s="18" t="s">
        <v>20</v>
      </c>
      <c r="S2" s="16" t="s">
        <v>21</v>
      </c>
      <c r="T2" s="18" t="s">
        <v>22</v>
      </c>
      <c r="U2" s="16" t="s">
        <v>23</v>
      </c>
      <c r="V2" s="18" t="s">
        <v>24</v>
      </c>
      <c r="W2" s="16" t="s">
        <v>25</v>
      </c>
      <c r="X2" s="18" t="s">
        <v>26</v>
      </c>
      <c r="Y2" s="16" t="s">
        <v>27</v>
      </c>
      <c r="Z2" s="18" t="s">
        <v>28</v>
      </c>
      <c r="AA2" s="16" t="s">
        <v>29</v>
      </c>
      <c r="AB2" s="19" t="s">
        <v>30</v>
      </c>
      <c r="AC2" s="20"/>
      <c r="AD2" s="20"/>
      <c r="AE2" s="13" t="s">
        <v>6</v>
      </c>
      <c r="AF2" s="14" t="s">
        <v>31</v>
      </c>
      <c r="AG2" s="15" t="s">
        <v>8</v>
      </c>
      <c r="AH2" s="16" t="s">
        <v>9</v>
      </c>
      <c r="AI2" s="17" t="s">
        <v>10</v>
      </c>
      <c r="AJ2" s="16" t="s">
        <v>11</v>
      </c>
      <c r="AK2" s="17" t="s">
        <v>12</v>
      </c>
      <c r="AL2" s="16" t="s">
        <v>13</v>
      </c>
      <c r="AM2" s="18" t="s">
        <v>14</v>
      </c>
      <c r="AN2" s="16" t="s">
        <v>15</v>
      </c>
      <c r="AO2" s="18" t="s">
        <v>16</v>
      </c>
      <c r="AP2" s="16" t="s">
        <v>17</v>
      </c>
      <c r="AQ2" s="18" t="s">
        <v>18</v>
      </c>
      <c r="AR2" s="16" t="s">
        <v>19</v>
      </c>
      <c r="AS2" s="18" t="s">
        <v>20</v>
      </c>
      <c r="AT2" s="16" t="s">
        <v>21</v>
      </c>
      <c r="AU2" s="18" t="s">
        <v>22</v>
      </c>
      <c r="AV2" s="16" t="s">
        <v>23</v>
      </c>
      <c r="AW2" s="18" t="s">
        <v>24</v>
      </c>
      <c r="AX2" s="16" t="s">
        <v>25</v>
      </c>
      <c r="AY2" s="18" t="s">
        <v>26</v>
      </c>
      <c r="AZ2" s="16" t="s">
        <v>27</v>
      </c>
      <c r="BA2" s="18" t="s">
        <v>28</v>
      </c>
      <c r="BB2" s="16" t="s">
        <v>29</v>
      </c>
      <c r="BC2" s="19" t="s">
        <v>32</v>
      </c>
      <c r="BD2" t="s">
        <v>33</v>
      </c>
      <c r="BE2" t="s">
        <v>34</v>
      </c>
      <c r="BF2" s="10" t="s">
        <v>3</v>
      </c>
      <c r="BG2" t="s">
        <v>2</v>
      </c>
      <c r="BH2" s="13" t="s">
        <v>35</v>
      </c>
      <c r="BI2" s="14" t="s">
        <v>31</v>
      </c>
      <c r="BJ2" s="13" t="s">
        <v>36</v>
      </c>
      <c r="BK2" s="108" t="s">
        <v>9</v>
      </c>
      <c r="BL2" s="13" t="s">
        <v>37</v>
      </c>
      <c r="BM2" s="16" t="s">
        <v>11</v>
      </c>
      <c r="BN2" s="17" t="s">
        <v>12</v>
      </c>
      <c r="BO2" s="16" t="s">
        <v>13</v>
      </c>
      <c r="BP2" s="18" t="s">
        <v>14</v>
      </c>
      <c r="BQ2" s="16" t="s">
        <v>15</v>
      </c>
      <c r="BR2" s="18" t="s">
        <v>16</v>
      </c>
      <c r="BS2" s="16" t="s">
        <v>17</v>
      </c>
      <c r="BT2" s="18" t="s">
        <v>18</v>
      </c>
      <c r="BU2" s="16" t="s">
        <v>19</v>
      </c>
      <c r="BV2" s="18" t="s">
        <v>20</v>
      </c>
      <c r="BW2" s="16" t="s">
        <v>21</v>
      </c>
      <c r="BX2" s="18" t="s">
        <v>22</v>
      </c>
      <c r="BY2" s="16" t="s">
        <v>23</v>
      </c>
      <c r="BZ2" s="18" t="s">
        <v>24</v>
      </c>
      <c r="CA2" s="16" t="s">
        <v>25</v>
      </c>
      <c r="CB2" s="18" t="s">
        <v>26</v>
      </c>
      <c r="CC2" s="16" t="s">
        <v>27</v>
      </c>
      <c r="CD2" s="18" t="s">
        <v>28</v>
      </c>
      <c r="CE2" s="16" t="s">
        <v>29</v>
      </c>
      <c r="CF2" s="19" t="s">
        <v>32</v>
      </c>
      <c r="CG2" t="s">
        <v>33</v>
      </c>
      <c r="CH2" t="s">
        <v>34</v>
      </c>
      <c r="CI2" s="10" t="s">
        <v>3</v>
      </c>
      <c r="CJ2" s="4" t="s">
        <v>2</v>
      </c>
    </row>
    <row r="3" spans="1:90" s="21" customFormat="1" ht="15" hidden="1" customHeight="1" x14ac:dyDescent="0.25">
      <c r="A3" s="112" t="s">
        <v>38</v>
      </c>
      <c r="B3" s="23" t="s">
        <v>39</v>
      </c>
      <c r="C3" s="24">
        <v>-787.89934999999696</v>
      </c>
      <c r="D3" s="25">
        <v>0</v>
      </c>
      <c r="E3" s="26"/>
      <c r="F3" s="21">
        <v>3.24</v>
      </c>
      <c r="G3" s="26">
        <v>850</v>
      </c>
      <c r="H3" s="27">
        <f>'лист 1'!E4</f>
        <v>8.2100000000000009</v>
      </c>
      <c r="I3" s="26"/>
      <c r="J3" s="27">
        <f>'лист 1'!F4</f>
        <v>8.2100000000000009</v>
      </c>
      <c r="K3" s="26"/>
      <c r="L3" s="27">
        <f>'лист 1'!G4</f>
        <v>2376.94</v>
      </c>
      <c r="M3" s="26">
        <v>2000</v>
      </c>
      <c r="N3" s="27">
        <v>2047.91</v>
      </c>
      <c r="O3" s="26">
        <v>3000</v>
      </c>
      <c r="P3" s="27">
        <f>'лист 1'!I4</f>
        <v>2120.06</v>
      </c>
      <c r="Q3" s="26">
        <v>2200</v>
      </c>
      <c r="R3" s="27">
        <f>'лист 1'!J4</f>
        <v>2724.6200400000052</v>
      </c>
      <c r="S3" s="26">
        <v>2800</v>
      </c>
      <c r="T3" s="27">
        <f>'лист 1'!K4</f>
        <v>1849.07</v>
      </c>
      <c r="U3" s="26">
        <v>2000</v>
      </c>
      <c r="V3" s="27">
        <f>'лист 1'!L4</f>
        <v>2361.711299999999</v>
      </c>
      <c r="W3" s="26"/>
      <c r="X3" s="27">
        <f>'лист 1'!M4</f>
        <v>1.7670999999966259</v>
      </c>
      <c r="Y3" s="26">
        <v>2000</v>
      </c>
      <c r="Z3" s="27">
        <f>'лист 1'!N4</f>
        <v>1.7405800000046838</v>
      </c>
      <c r="AA3" s="26"/>
      <c r="AB3" s="28">
        <f t="shared" ref="AB3:AB15" si="0">C3-(AC3-AD3)</f>
        <v>558.62162999999691</v>
      </c>
      <c r="AC3" s="29">
        <f t="shared" ref="AC3:AC15" si="1">D3+F3+H3+J3+L3+N3+P3+R3+T3+V3+X3+Z3</f>
        <v>13503.479020000006</v>
      </c>
      <c r="AD3" s="29">
        <f t="shared" ref="AD3:AD15" si="2">E3+G3+I3+K3+M3+O3+Q3+S3+U3+W3+Y3+AA3</f>
        <v>14850</v>
      </c>
      <c r="AE3" s="30">
        <f>'лист 1'!P4</f>
        <v>1.6428600000105689</v>
      </c>
      <c r="AF3" s="31"/>
      <c r="AG3" s="32">
        <f>'лист 1'!Q4</f>
        <v>1.9196999999918261</v>
      </c>
      <c r="AH3" s="31"/>
      <c r="AI3" s="32">
        <f>'лист 1'!R4</f>
        <v>1.5479000000046834</v>
      </c>
      <c r="AJ3" s="31"/>
      <c r="AK3" s="27">
        <f>'лист 1'!S4</f>
        <v>2.2822399999939078</v>
      </c>
      <c r="AL3" s="31"/>
      <c r="AM3" s="27">
        <f>'лист 1'!T4</f>
        <v>2559.0953400000139</v>
      </c>
      <c r="AN3" s="31">
        <v>2600</v>
      </c>
      <c r="AO3" s="27">
        <f>'лист 1'!U4</f>
        <v>3500.5556599999868</v>
      </c>
      <c r="AP3" s="31">
        <v>6200</v>
      </c>
      <c r="AQ3" s="27">
        <f>'лист 1'!V4</f>
        <v>3910.8472399999928</v>
      </c>
      <c r="AR3" s="31"/>
      <c r="AS3" s="27">
        <f>'лист 1'!W4</f>
        <v>4269.6741400000019</v>
      </c>
      <c r="AT3" s="31">
        <v>9200</v>
      </c>
      <c r="AU3" s="27">
        <f>'лист 1'!X4</f>
        <v>2452.3128800000241</v>
      </c>
      <c r="AV3" s="31"/>
      <c r="AW3" s="27">
        <f>'лист 1'!Y4</f>
        <v>1683.447319999965</v>
      </c>
      <c r="AX3" s="31">
        <v>6500</v>
      </c>
      <c r="AY3" s="27">
        <f>'лист 1'!Z4</f>
        <v>15.6353600000218</v>
      </c>
      <c r="AZ3" s="31"/>
      <c r="BA3" s="27">
        <f>'лист 1'!AA4</f>
        <v>18.759260000002943</v>
      </c>
      <c r="BB3" s="31">
        <v>100</v>
      </c>
      <c r="BC3" s="28">
        <f t="shared" ref="BC3:BC34" si="3">AB3-(BD3-BE3)</f>
        <v>6740.9017299999859</v>
      </c>
      <c r="BD3" s="33">
        <f t="shared" ref="BD3:BD34" si="4">AE3+AG3+AI3+AK3+AM3+AO3+AQ3+AS3+AU3+AW3+AY3+BA3</f>
        <v>18417.719900000011</v>
      </c>
      <c r="BE3" s="34">
        <f t="shared" ref="BE3:BE34" si="5">AF3+AH3+AJ3+AL3+AN3+AP3+AR3+AT3+AV3+AX3+AZ3+BB3</f>
        <v>24600</v>
      </c>
      <c r="BF3" s="22" t="s">
        <v>38</v>
      </c>
      <c r="BG3" s="23" t="s">
        <v>39</v>
      </c>
      <c r="BH3" s="32">
        <f>'лист 1'!AC4</f>
        <v>6.7894800000029143</v>
      </c>
      <c r="BI3" s="105">
        <v>0</v>
      </c>
      <c r="BJ3" s="103">
        <f>'лист 1'!AD4</f>
        <v>0</v>
      </c>
      <c r="BK3" s="109"/>
      <c r="BL3" s="101"/>
      <c r="CF3" s="28">
        <f t="shared" ref="CF3:CF66" si="6">BC3-(CG3-CH3)</f>
        <v>6734.1122499999829</v>
      </c>
      <c r="CG3" s="33">
        <f t="shared" ref="CG3:CG66" si="7">BH3+BJ3+BL3+BN3+BP3+BR3+BT3+BV3+BX3+BZ3+CB3+CD3</f>
        <v>6.7894800000029143</v>
      </c>
      <c r="CH3" s="34">
        <f t="shared" ref="CH3:CH66" si="8">BI3+BK3+BM3+BO3+BQ3+BS3+BU3+BW3+BY3+CA3+CC3+CE3</f>
        <v>0</v>
      </c>
      <c r="CI3" s="112" t="s">
        <v>38</v>
      </c>
      <c r="CJ3" s="23" t="s">
        <v>39</v>
      </c>
    </row>
    <row r="4" spans="1:90" s="21" customFormat="1" ht="15" hidden="1" x14ac:dyDescent="0.25">
      <c r="A4" s="113" t="s">
        <v>40</v>
      </c>
      <c r="B4" s="36" t="s">
        <v>41</v>
      </c>
      <c r="C4" s="37">
        <v>0</v>
      </c>
      <c r="D4" s="30">
        <v>0</v>
      </c>
      <c r="E4" s="31"/>
      <c r="F4" s="21">
        <v>0</v>
      </c>
      <c r="G4" s="31"/>
      <c r="H4" s="27">
        <f>'лист 1'!E5</f>
        <v>0</v>
      </c>
      <c r="I4" s="31"/>
      <c r="J4" s="27">
        <f>'лист 1'!F5</f>
        <v>0</v>
      </c>
      <c r="K4" s="31"/>
      <c r="L4" s="27">
        <f>'лист 1'!G5</f>
        <v>0</v>
      </c>
      <c r="M4" s="31"/>
      <c r="N4" s="32">
        <v>0</v>
      </c>
      <c r="O4" s="31"/>
      <c r="P4" s="27">
        <f>'лист 1'!I5</f>
        <v>0</v>
      </c>
      <c r="Q4" s="31"/>
      <c r="R4" s="27">
        <v>0</v>
      </c>
      <c r="S4" s="31"/>
      <c r="T4" s="27">
        <f>'лист 1'!K5</f>
        <v>0</v>
      </c>
      <c r="U4" s="31"/>
      <c r="V4" s="27">
        <f>'лист 1'!L5</f>
        <v>0</v>
      </c>
      <c r="W4" s="31"/>
      <c r="X4" s="27">
        <f>'лист 1'!M5</f>
        <v>0</v>
      </c>
      <c r="Y4" s="31"/>
      <c r="Z4" s="27">
        <f>'лист 1'!N5</f>
        <v>0</v>
      </c>
      <c r="AA4" s="31"/>
      <c r="AB4" s="28">
        <f t="shared" si="0"/>
        <v>0</v>
      </c>
      <c r="AC4" s="29">
        <f t="shared" si="1"/>
        <v>0</v>
      </c>
      <c r="AD4" s="29">
        <f t="shared" si="2"/>
        <v>0</v>
      </c>
      <c r="AE4" s="30">
        <f>'лист 1'!P5</f>
        <v>0</v>
      </c>
      <c r="AF4" s="31"/>
      <c r="AG4" s="32">
        <f>'лист 1'!Q5</f>
        <v>0</v>
      </c>
      <c r="AH4" s="31"/>
      <c r="AI4" s="32">
        <f>'лист 1'!R5</f>
        <v>0</v>
      </c>
      <c r="AJ4" s="31"/>
      <c r="AK4" s="27">
        <f>'лист 1'!S5</f>
        <v>0</v>
      </c>
      <c r="AL4" s="31"/>
      <c r="AM4" s="27">
        <f>'лист 1'!T5</f>
        <v>0</v>
      </c>
      <c r="AN4" s="31"/>
      <c r="AO4" s="27">
        <f>'лист 1'!U5</f>
        <v>0</v>
      </c>
      <c r="AP4" s="31"/>
      <c r="AQ4" s="27">
        <f>'лист 1'!V5</f>
        <v>0</v>
      </c>
      <c r="AR4" s="31"/>
      <c r="AS4" s="27">
        <f>'лист 1'!W5</f>
        <v>0</v>
      </c>
      <c r="AT4" s="31"/>
      <c r="AU4" s="27">
        <f>'лист 1'!X5</f>
        <v>0</v>
      </c>
      <c r="AV4" s="31"/>
      <c r="AW4" s="27">
        <f>'лист 1'!Y5</f>
        <v>0</v>
      </c>
      <c r="AX4" s="31"/>
      <c r="AY4" s="27">
        <f>'лист 1'!Z5</f>
        <v>0</v>
      </c>
      <c r="AZ4" s="31"/>
      <c r="BA4" s="27">
        <f>'лист 1'!AA5</f>
        <v>0</v>
      </c>
      <c r="BB4" s="31"/>
      <c r="BC4" s="28">
        <f t="shared" si="3"/>
        <v>0</v>
      </c>
      <c r="BD4" s="33">
        <f t="shared" si="4"/>
        <v>0</v>
      </c>
      <c r="BE4" s="34">
        <f t="shared" si="5"/>
        <v>0</v>
      </c>
      <c r="BF4" s="35" t="s">
        <v>40</v>
      </c>
      <c r="BG4" s="36" t="s">
        <v>41</v>
      </c>
      <c r="BH4" s="84">
        <f>'лист 1'!AC5</f>
        <v>0</v>
      </c>
      <c r="BI4" s="107">
        <v>0</v>
      </c>
      <c r="BJ4" s="102">
        <f>'лист 1'!AD5</f>
        <v>0</v>
      </c>
      <c r="BK4" s="109"/>
      <c r="BL4" s="101"/>
      <c r="CF4" s="28">
        <f t="shared" si="6"/>
        <v>0</v>
      </c>
      <c r="CG4" s="33">
        <f t="shared" si="7"/>
        <v>0</v>
      </c>
      <c r="CH4" s="34">
        <f t="shared" si="8"/>
        <v>0</v>
      </c>
      <c r="CI4" s="113" t="s">
        <v>40</v>
      </c>
      <c r="CJ4" s="36" t="s">
        <v>41</v>
      </c>
    </row>
    <row r="5" spans="1:90" s="21" customFormat="1" ht="15" hidden="1" x14ac:dyDescent="0.25">
      <c r="A5" s="113" t="s">
        <v>42</v>
      </c>
      <c r="B5" s="36" t="s">
        <v>41</v>
      </c>
      <c r="C5" s="37">
        <v>0</v>
      </c>
      <c r="D5" s="30">
        <v>0</v>
      </c>
      <c r="E5" s="31"/>
      <c r="F5" s="21">
        <v>0</v>
      </c>
      <c r="G5" s="31"/>
      <c r="H5" s="27">
        <f>'лист 1'!E6</f>
        <v>0</v>
      </c>
      <c r="I5" s="31"/>
      <c r="J5" s="27">
        <f>'лист 1'!F6</f>
        <v>0</v>
      </c>
      <c r="K5" s="31"/>
      <c r="L5" s="27">
        <f>'лист 1'!G6</f>
        <v>0</v>
      </c>
      <c r="M5" s="31"/>
      <c r="N5" s="32">
        <v>0</v>
      </c>
      <c r="O5" s="31"/>
      <c r="P5" s="27">
        <f>'лист 1'!I6</f>
        <v>0</v>
      </c>
      <c r="Q5" s="31"/>
      <c r="R5" s="27">
        <v>0</v>
      </c>
      <c r="S5" s="31"/>
      <c r="T5" s="27">
        <f>'лист 1'!K6</f>
        <v>0</v>
      </c>
      <c r="U5" s="31"/>
      <c r="V5" s="27">
        <f>'лист 1'!L6</f>
        <v>0</v>
      </c>
      <c r="W5" s="31"/>
      <c r="X5" s="27">
        <f>'лист 1'!M6</f>
        <v>0</v>
      </c>
      <c r="Y5" s="31"/>
      <c r="Z5" s="27">
        <f>'лист 1'!N6</f>
        <v>0</v>
      </c>
      <c r="AA5" s="31"/>
      <c r="AB5" s="28">
        <f t="shared" si="0"/>
        <v>0</v>
      </c>
      <c r="AC5" s="29">
        <f t="shared" si="1"/>
        <v>0</v>
      </c>
      <c r="AD5" s="29">
        <f t="shared" si="2"/>
        <v>0</v>
      </c>
      <c r="AE5" s="30">
        <v>0</v>
      </c>
      <c r="AF5" s="31"/>
      <c r="AG5" s="32">
        <f>'лист 1'!Q6</f>
        <v>3.7000000000000036E-3</v>
      </c>
      <c r="AH5" s="31"/>
      <c r="AI5" s="32">
        <f>'лист 1'!R6</f>
        <v>3.7000000000000036E-3</v>
      </c>
      <c r="AJ5" s="31"/>
      <c r="AK5" s="27">
        <f>'лист 1'!S6</f>
        <v>0</v>
      </c>
      <c r="AL5" s="31"/>
      <c r="AM5" s="27">
        <f>'лист 1'!T6</f>
        <v>8.9399999999950439E-3</v>
      </c>
      <c r="AN5" s="31"/>
      <c r="AO5" s="27">
        <f>'лист 1'!U6</f>
        <v>0</v>
      </c>
      <c r="AP5" s="31"/>
      <c r="AQ5" s="27">
        <f>'лист 1'!V6</f>
        <v>0</v>
      </c>
      <c r="AR5" s="31"/>
      <c r="AS5" s="27">
        <f>'лист 1'!W6</f>
        <v>0</v>
      </c>
      <c r="AT5" s="31"/>
      <c r="AU5" s="27">
        <f>'лист 1'!X6</f>
        <v>0.15220000000000464</v>
      </c>
      <c r="AV5" s="31"/>
      <c r="AW5" s="27">
        <f>'лист 1'!Y6</f>
        <v>8.8419999999996696E-2</v>
      </c>
      <c r="AX5" s="31"/>
      <c r="AY5" s="27">
        <f>'лист 1'!Z6</f>
        <v>5.8000000000004402E-2</v>
      </c>
      <c r="AZ5" s="31"/>
      <c r="BA5" s="27">
        <f>'лист 1'!AA6</f>
        <v>1.4499999999994385E-2</v>
      </c>
      <c r="BB5" s="31"/>
      <c r="BC5" s="28">
        <f t="shared" si="3"/>
        <v>-0.3294599999999952</v>
      </c>
      <c r="BD5" s="33">
        <f t="shared" si="4"/>
        <v>0.3294599999999952</v>
      </c>
      <c r="BE5" s="34">
        <f t="shared" si="5"/>
        <v>0</v>
      </c>
      <c r="BF5" s="35" t="s">
        <v>42</v>
      </c>
      <c r="BG5" s="36" t="s">
        <v>41</v>
      </c>
      <c r="BH5" s="84">
        <f>'лист 1'!AC6</f>
        <v>2.4639999999997775E-2</v>
      </c>
      <c r="BI5" s="107">
        <v>0</v>
      </c>
      <c r="BJ5" s="102">
        <f>'лист 1'!AD6</f>
        <v>0</v>
      </c>
      <c r="BK5" s="109"/>
      <c r="BL5" s="101"/>
      <c r="CF5" s="28">
        <f t="shared" si="6"/>
        <v>-0.35409999999999298</v>
      </c>
      <c r="CG5" s="33">
        <f t="shared" si="7"/>
        <v>2.4639999999997775E-2</v>
      </c>
      <c r="CH5" s="34">
        <f t="shared" si="8"/>
        <v>0</v>
      </c>
      <c r="CI5" s="113" t="s">
        <v>42</v>
      </c>
      <c r="CJ5" s="36" t="s">
        <v>41</v>
      </c>
    </row>
    <row r="6" spans="1:90" s="21" customFormat="1" ht="14.45" hidden="1" customHeight="1" x14ac:dyDescent="0.25">
      <c r="A6" s="113" t="s">
        <v>43</v>
      </c>
      <c r="B6" s="36" t="s">
        <v>44</v>
      </c>
      <c r="C6" s="37">
        <v>1045.9745399999997</v>
      </c>
      <c r="D6" s="30">
        <v>0</v>
      </c>
      <c r="E6" s="31"/>
      <c r="F6" s="21">
        <v>0</v>
      </c>
      <c r="G6" s="31"/>
      <c r="H6" s="27">
        <f>'лист 1'!E7</f>
        <v>0</v>
      </c>
      <c r="I6" s="31"/>
      <c r="J6" s="27">
        <f>'лист 1'!F7</f>
        <v>0</v>
      </c>
      <c r="K6" s="31">
        <v>1050</v>
      </c>
      <c r="L6" s="27">
        <f>'лист 1'!G7</f>
        <v>0</v>
      </c>
      <c r="M6" s="31"/>
      <c r="N6" s="32">
        <v>0</v>
      </c>
      <c r="O6" s="31"/>
      <c r="P6" s="27">
        <f>'лист 1'!I7</f>
        <v>0</v>
      </c>
      <c r="Q6" s="31"/>
      <c r="R6" s="27">
        <f>'лист 1'!J7</f>
        <v>17.064840000000011</v>
      </c>
      <c r="S6" s="31"/>
      <c r="T6" s="27">
        <f>'лист 1'!K7</f>
        <v>26.1</v>
      </c>
      <c r="U6" s="31"/>
      <c r="V6" s="27">
        <f>'лист 1'!L7</f>
        <v>20.320620000000218</v>
      </c>
      <c r="W6" s="31"/>
      <c r="X6" s="27">
        <f>'лист 1'!M7</f>
        <v>0</v>
      </c>
      <c r="Y6" s="31">
        <v>300</v>
      </c>
      <c r="Z6" s="27">
        <f>'лист 1'!N7</f>
        <v>0</v>
      </c>
      <c r="AA6" s="31"/>
      <c r="AB6" s="28">
        <f t="shared" si="0"/>
        <v>2332.4890799999994</v>
      </c>
      <c r="AC6" s="29">
        <f t="shared" si="1"/>
        <v>63.485460000000231</v>
      </c>
      <c r="AD6" s="29">
        <f t="shared" si="2"/>
        <v>1350</v>
      </c>
      <c r="AE6" s="30">
        <f>'лист 1'!P7</f>
        <v>0</v>
      </c>
      <c r="AF6" s="31"/>
      <c r="AG6" s="32">
        <f>'лист 1'!Q7</f>
        <v>0</v>
      </c>
      <c r="AH6" s="31"/>
      <c r="AI6" s="32">
        <f>'лист 1'!R7</f>
        <v>0</v>
      </c>
      <c r="AJ6" s="31"/>
      <c r="AK6" s="27">
        <f>'лист 1'!S7</f>
        <v>7.6705199999995282</v>
      </c>
      <c r="AL6" s="31"/>
      <c r="AM6" s="27">
        <f>'лист 1'!T7</f>
        <v>0.62580000000044711</v>
      </c>
      <c r="AN6" s="31"/>
      <c r="AO6" s="27">
        <f>'лист 1'!U7</f>
        <v>1.6985999999994714</v>
      </c>
      <c r="AP6" s="31"/>
      <c r="AQ6" s="27">
        <f>'лист 1'!V7</f>
        <v>34.131159999999916</v>
      </c>
      <c r="AR6" s="31"/>
      <c r="AS6" s="27">
        <f>'лист 1'!W7</f>
        <v>103.2887599999998</v>
      </c>
      <c r="AT6" s="31">
        <v>200</v>
      </c>
      <c r="AU6" s="27">
        <f>'лист 1'!X7</f>
        <v>0</v>
      </c>
      <c r="AV6" s="31"/>
      <c r="AW6" s="27">
        <f>'лист 1'!Y7</f>
        <v>0</v>
      </c>
      <c r="AX6" s="31"/>
      <c r="AY6" s="27">
        <f>'лист 1'!Z7</f>
        <v>0</v>
      </c>
      <c r="AZ6" s="31"/>
      <c r="BA6" s="27">
        <f>'лист 1'!AA7</f>
        <v>0</v>
      </c>
      <c r="BB6" s="31"/>
      <c r="BC6" s="28">
        <f t="shared" si="3"/>
        <v>2385.0742400000004</v>
      </c>
      <c r="BD6" s="33">
        <f t="shared" si="4"/>
        <v>147.41483999999917</v>
      </c>
      <c r="BE6" s="34">
        <f t="shared" si="5"/>
        <v>200</v>
      </c>
      <c r="BF6" s="35" t="s">
        <v>43</v>
      </c>
      <c r="BG6" s="36" t="s">
        <v>44</v>
      </c>
      <c r="BH6" s="84">
        <f>'лист 1'!AC7</f>
        <v>20.673400000000001</v>
      </c>
      <c r="BI6" s="107">
        <v>0</v>
      </c>
      <c r="BJ6" s="102">
        <f>'лист 1'!AD7</f>
        <v>0</v>
      </c>
      <c r="BK6" s="109"/>
      <c r="BL6" s="101"/>
      <c r="CF6" s="28">
        <f t="shared" si="6"/>
        <v>2364.4008400000002</v>
      </c>
      <c r="CG6" s="33">
        <f t="shared" si="7"/>
        <v>20.673400000000001</v>
      </c>
      <c r="CH6" s="34">
        <f t="shared" si="8"/>
        <v>0</v>
      </c>
      <c r="CI6" s="113" t="s">
        <v>43</v>
      </c>
      <c r="CJ6" s="36" t="s">
        <v>44</v>
      </c>
    </row>
    <row r="7" spans="1:90" s="21" customFormat="1" ht="15" hidden="1" x14ac:dyDescent="0.25">
      <c r="A7" s="113" t="s">
        <v>45</v>
      </c>
      <c r="B7" s="36" t="s">
        <v>46</v>
      </c>
      <c r="C7" s="37">
        <v>-11956.32</v>
      </c>
      <c r="D7" s="30">
        <v>14656.45</v>
      </c>
      <c r="E7" s="31">
        <v>26612.78</v>
      </c>
      <c r="F7" s="21">
        <v>11933.62</v>
      </c>
      <c r="G7" s="31">
        <v>11933.62</v>
      </c>
      <c r="H7" s="27">
        <f>'лист 1'!E8</f>
        <v>6879.0500000000011</v>
      </c>
      <c r="I7" s="31">
        <v>6879.05</v>
      </c>
      <c r="J7" s="27">
        <f>'лист 1'!F8</f>
        <v>5460.35</v>
      </c>
      <c r="K7" s="31">
        <v>5460.35</v>
      </c>
      <c r="L7" s="27">
        <f>'лист 1'!G8</f>
        <v>4139.6400000000003</v>
      </c>
      <c r="M7" s="31">
        <v>4139.6400000000003</v>
      </c>
      <c r="N7" s="32">
        <v>3689.8500000000004</v>
      </c>
      <c r="O7" s="31">
        <v>3689.85</v>
      </c>
      <c r="P7" s="27">
        <f>'лист 1'!I8</f>
        <v>4703.4399999999996</v>
      </c>
      <c r="Q7" s="31">
        <v>4703.4399999999996</v>
      </c>
      <c r="R7" s="27">
        <f>'лист 1'!J8</f>
        <v>3373.3835999999928</v>
      </c>
      <c r="S7" s="31">
        <v>3373.38</v>
      </c>
      <c r="T7" s="27">
        <f>'лист 1'!K8</f>
        <v>2551.7800000000002</v>
      </c>
      <c r="U7" s="31">
        <v>2551.7800000000002</v>
      </c>
      <c r="V7" s="27">
        <f>'лист 1'!L8</f>
        <v>6656.1746199999916</v>
      </c>
      <c r="W7" s="31">
        <v>6656.17</v>
      </c>
      <c r="X7" s="27">
        <f>'лист 1'!M8</f>
        <v>8646.5044400000006</v>
      </c>
      <c r="Y7" s="31">
        <v>8646.5</v>
      </c>
      <c r="Z7" s="27">
        <f>'лист 1'!N8</f>
        <v>11809.054179999997</v>
      </c>
      <c r="AA7" s="31">
        <v>11810</v>
      </c>
      <c r="AB7" s="28">
        <f t="shared" si="0"/>
        <v>0.94316000001708744</v>
      </c>
      <c r="AC7" s="29">
        <f t="shared" si="1"/>
        <v>84499.296839999981</v>
      </c>
      <c r="AD7" s="29">
        <f t="shared" si="2"/>
        <v>96456.56</v>
      </c>
      <c r="AE7" s="30">
        <f>'лист 1'!P8</f>
        <v>9368.1234600000025</v>
      </c>
      <c r="AF7" s="31">
        <v>9369</v>
      </c>
      <c r="AG7" s="32">
        <f>'лист 1'!Q8</f>
        <v>11380.619840000018</v>
      </c>
      <c r="AH7" s="31">
        <v>11381</v>
      </c>
      <c r="AI7" s="32">
        <f>'лист 1'!R8</f>
        <v>8135.1905800000004</v>
      </c>
      <c r="AJ7" s="31">
        <v>8136</v>
      </c>
      <c r="AK7" s="27">
        <f>'лист 1'!S8</f>
        <v>7162.3301199999787</v>
      </c>
      <c r="AL7" s="31">
        <v>7163</v>
      </c>
      <c r="AM7" s="27">
        <f>'лист 1'!T8</f>
        <v>6656.1721800000205</v>
      </c>
      <c r="AN7" s="31">
        <v>6657</v>
      </c>
      <c r="AO7" s="27">
        <f>'лист 1'!U8</f>
        <v>4493.259479999977</v>
      </c>
      <c r="AP7" s="31">
        <v>4494</v>
      </c>
      <c r="AQ7" s="27">
        <f>'лист 1'!V8</f>
        <v>5347.4010399999988</v>
      </c>
      <c r="AR7" s="31">
        <v>5348</v>
      </c>
      <c r="AS7" s="27">
        <f>'лист 1'!W8</f>
        <v>5486.2857600000325</v>
      </c>
      <c r="AT7" s="31">
        <v>5847</v>
      </c>
      <c r="AU7" s="27">
        <f>'лист 1'!X8</f>
        <v>5617.8876599999739</v>
      </c>
      <c r="AV7" s="31">
        <v>5618</v>
      </c>
      <c r="AW7" s="27">
        <f>'лист 1'!Y8</f>
        <v>7279.4058400000176</v>
      </c>
      <c r="AX7" s="31">
        <v>7280</v>
      </c>
      <c r="AY7" s="27">
        <f>'лист 1'!Z8</f>
        <v>8132.0769599999876</v>
      </c>
      <c r="AZ7" s="31">
        <v>8133</v>
      </c>
      <c r="BA7" s="27">
        <f>'лист 1'!AA8</f>
        <v>11233.689620000016</v>
      </c>
      <c r="BB7" s="31">
        <v>11234</v>
      </c>
      <c r="BC7" s="28">
        <f t="shared" si="3"/>
        <v>368.50061999998434</v>
      </c>
      <c r="BD7" s="33">
        <f t="shared" si="4"/>
        <v>90292.442540000033</v>
      </c>
      <c r="BE7" s="34">
        <f t="shared" si="5"/>
        <v>90660</v>
      </c>
      <c r="BF7" s="35" t="s">
        <v>45</v>
      </c>
      <c r="BG7" s="36" t="s">
        <v>46</v>
      </c>
      <c r="BH7" s="84">
        <f>'лист 1'!AC8</f>
        <v>14567.755139999987</v>
      </c>
      <c r="BI7" s="107">
        <v>14568</v>
      </c>
      <c r="BJ7" s="102">
        <f>'лист 1'!AD8</f>
        <v>0</v>
      </c>
      <c r="BK7" s="109"/>
      <c r="BL7" s="101"/>
      <c r="CF7" s="28">
        <f t="shared" si="6"/>
        <v>368.74547999999777</v>
      </c>
      <c r="CG7" s="33">
        <f t="shared" si="7"/>
        <v>14567.755139999987</v>
      </c>
      <c r="CH7" s="34">
        <f t="shared" si="8"/>
        <v>14568</v>
      </c>
      <c r="CI7" s="113" t="s">
        <v>45</v>
      </c>
      <c r="CJ7" s="36" t="s">
        <v>46</v>
      </c>
    </row>
    <row r="8" spans="1:90" s="21" customFormat="1" ht="15" hidden="1" x14ac:dyDescent="0.25">
      <c r="A8" s="113" t="s">
        <v>47</v>
      </c>
      <c r="B8" s="36" t="s">
        <v>48</v>
      </c>
      <c r="C8" s="37">
        <v>2678.8522600000006</v>
      </c>
      <c r="D8" s="30">
        <v>0</v>
      </c>
      <c r="E8" s="31"/>
      <c r="F8" s="21">
        <v>0</v>
      </c>
      <c r="G8" s="31"/>
      <c r="H8" s="27">
        <f>'лист 1'!E9</f>
        <v>0</v>
      </c>
      <c r="I8" s="31"/>
      <c r="J8" s="27">
        <f>'лист 1'!F9</f>
        <v>57.470000000000006</v>
      </c>
      <c r="K8" s="31"/>
      <c r="L8" s="27">
        <f>'лист 1'!G9</f>
        <v>1862.5100000000002</v>
      </c>
      <c r="M8" s="31"/>
      <c r="N8" s="32">
        <v>532.33000000000004</v>
      </c>
      <c r="O8" s="31"/>
      <c r="P8" s="27">
        <f>'лист 1'!I9</f>
        <v>96.8</v>
      </c>
      <c r="Q8" s="31"/>
      <c r="R8" s="27">
        <f>'лист 1'!J9</f>
        <v>751.46160000000509</v>
      </c>
      <c r="S8" s="31"/>
      <c r="T8" s="27">
        <f>'лист 1'!K9</f>
        <v>1022.61</v>
      </c>
      <c r="U8" s="31">
        <v>5000</v>
      </c>
      <c r="V8" s="27">
        <f>'лист 1'!L9</f>
        <v>688.58417999999494</v>
      </c>
      <c r="W8" s="31"/>
      <c r="X8" s="27">
        <f>'лист 1'!M9</f>
        <v>170.79869999999607</v>
      </c>
      <c r="Y8" s="31"/>
      <c r="Z8" s="27">
        <f>'лист 1'!N9</f>
        <v>0.63473999999921937</v>
      </c>
      <c r="AA8" s="31"/>
      <c r="AB8" s="28">
        <f t="shared" si="0"/>
        <v>2495.6530400000047</v>
      </c>
      <c r="AC8" s="29">
        <f t="shared" si="1"/>
        <v>5183.1992199999959</v>
      </c>
      <c r="AD8" s="29">
        <f t="shared" si="2"/>
        <v>5000</v>
      </c>
      <c r="AE8" s="30">
        <f>'лист 1'!P9</f>
        <v>0</v>
      </c>
      <c r="AF8" s="31"/>
      <c r="AG8" s="32">
        <f>'лист 1'!Q9</f>
        <v>0</v>
      </c>
      <c r="AH8" s="31"/>
      <c r="AI8" s="32">
        <f>'лист 1'!R9</f>
        <v>0</v>
      </c>
      <c r="AJ8" s="31"/>
      <c r="AK8" s="27">
        <f>'лист 1'!S9</f>
        <v>2.7088199999989593</v>
      </c>
      <c r="AL8" s="31"/>
      <c r="AM8" s="27">
        <f>'лист 1'!T9</f>
        <v>2536.6014999999966</v>
      </c>
      <c r="AN8" s="31"/>
      <c r="AO8" s="27">
        <f>'лист 1'!U9</f>
        <v>585.97534000000553</v>
      </c>
      <c r="AP8" s="31"/>
      <c r="AQ8" s="27">
        <f>'лист 1'!V9</f>
        <v>714.97470000000635</v>
      </c>
      <c r="AR8" s="31">
        <v>5000</v>
      </c>
      <c r="AS8" s="27">
        <f>'лист 1'!W9</f>
        <v>1820.8928799999994</v>
      </c>
      <c r="AT8" s="31"/>
      <c r="AU8" s="27">
        <f>'лист 1'!X9</f>
        <v>1585.9463200000032</v>
      </c>
      <c r="AV8" s="31"/>
      <c r="AW8" s="27">
        <f>'лист 1'!Y9</f>
        <v>482.89721999999591</v>
      </c>
      <c r="AX8" s="31"/>
      <c r="AY8" s="27">
        <f>'лист 1'!Z9</f>
        <v>141.50369999999927</v>
      </c>
      <c r="AZ8" s="31"/>
      <c r="BA8" s="27">
        <f>'лист 1'!AA9</f>
        <v>0</v>
      </c>
      <c r="BB8" s="31">
        <v>1000</v>
      </c>
      <c r="BC8" s="28">
        <f t="shared" si="3"/>
        <v>624.15255999999954</v>
      </c>
      <c r="BD8" s="33">
        <f t="shared" si="4"/>
        <v>7871.5004800000052</v>
      </c>
      <c r="BE8" s="34">
        <f t="shared" si="5"/>
        <v>6000</v>
      </c>
      <c r="BF8" s="38" t="s">
        <v>47</v>
      </c>
      <c r="BG8" s="39" t="s">
        <v>48</v>
      </c>
      <c r="BH8" s="84">
        <f>'лист 1'!AC9</f>
        <v>0</v>
      </c>
      <c r="BI8" s="107">
        <v>0</v>
      </c>
      <c r="BJ8" s="102">
        <f>'лист 1'!AD9</f>
        <v>0</v>
      </c>
      <c r="BK8" s="109"/>
      <c r="BL8" s="101"/>
      <c r="CF8" s="28">
        <f t="shared" si="6"/>
        <v>624.15255999999954</v>
      </c>
      <c r="CG8" s="33">
        <f t="shared" si="7"/>
        <v>0</v>
      </c>
      <c r="CH8" s="34">
        <f t="shared" si="8"/>
        <v>0</v>
      </c>
      <c r="CI8" s="113" t="s">
        <v>47</v>
      </c>
      <c r="CJ8" s="36" t="s">
        <v>48</v>
      </c>
    </row>
    <row r="9" spans="1:90" s="21" customFormat="1" ht="14.45" hidden="1" customHeight="1" x14ac:dyDescent="0.25">
      <c r="A9" s="113" t="s">
        <v>49</v>
      </c>
      <c r="B9" s="36" t="s">
        <v>50</v>
      </c>
      <c r="C9" s="37">
        <v>-11177.729550000004</v>
      </c>
      <c r="D9" s="30">
        <v>8307.3100000000013</v>
      </c>
      <c r="E9" s="31">
        <v>11700</v>
      </c>
      <c r="F9" s="21">
        <v>6029.3300000000008</v>
      </c>
      <c r="G9" s="31">
        <v>8400</v>
      </c>
      <c r="H9" s="27">
        <f>'лист 1'!E10</f>
        <v>3478.7200000000003</v>
      </c>
      <c r="I9" s="31">
        <v>6100</v>
      </c>
      <c r="J9" s="27">
        <f>'лист 1'!F10</f>
        <v>1518.13</v>
      </c>
      <c r="K9" s="31">
        <v>4000</v>
      </c>
      <c r="L9" s="27">
        <f>'лист 1'!G10</f>
        <v>563.66000000000008</v>
      </c>
      <c r="M9" s="31">
        <v>3000</v>
      </c>
      <c r="N9" s="32">
        <v>340.92000000000007</v>
      </c>
      <c r="O9" s="31">
        <v>2000</v>
      </c>
      <c r="P9" s="27">
        <f>'лист 1'!I10</f>
        <v>413.09999999999997</v>
      </c>
      <c r="Q9" s="31">
        <v>350</v>
      </c>
      <c r="R9" s="27">
        <f>'лист 1'!J10</f>
        <v>367.15766000000485</v>
      </c>
      <c r="S9" s="31"/>
      <c r="T9" s="27">
        <f>'лист 1'!K10</f>
        <v>412.41</v>
      </c>
      <c r="U9" s="31"/>
      <c r="V9" s="27">
        <f>'лист 1'!L10</f>
        <v>3122.7592599999957</v>
      </c>
      <c r="W9" s="31"/>
      <c r="X9" s="27">
        <f>'лист 1'!M10</f>
        <v>6142.4795999999969</v>
      </c>
      <c r="Y9" s="31">
        <v>3400</v>
      </c>
      <c r="Z9" s="27">
        <f>'лист 1'!N10</f>
        <v>8027.8659199999947</v>
      </c>
      <c r="AA9" s="31">
        <v>6000</v>
      </c>
      <c r="AB9" s="28">
        <f t="shared" si="0"/>
        <v>-4951.571990000004</v>
      </c>
      <c r="AC9" s="29">
        <f t="shared" si="1"/>
        <v>38723.84244</v>
      </c>
      <c r="AD9" s="29">
        <f t="shared" si="2"/>
        <v>44950</v>
      </c>
      <c r="AE9" s="30">
        <f>'лист 1'!P10</f>
        <v>6862.506539999993</v>
      </c>
      <c r="AF9" s="31">
        <v>5000</v>
      </c>
      <c r="AG9" s="32">
        <f>'лист 1'!Q10</f>
        <v>7373.4944200000118</v>
      </c>
      <c r="AH9" s="31">
        <v>14200</v>
      </c>
      <c r="AI9" s="32">
        <f>'лист 1'!R10</f>
        <v>6134.0094200000021</v>
      </c>
      <c r="AJ9" s="31"/>
      <c r="AK9" s="27">
        <f>'лист 1'!S10</f>
        <v>2589.0892200000071</v>
      </c>
      <c r="AL9" s="31">
        <v>6200</v>
      </c>
      <c r="AM9" s="27">
        <f>'лист 1'!T10</f>
        <v>1324.0317799999809</v>
      </c>
      <c r="AN9" s="31">
        <v>2600</v>
      </c>
      <c r="AO9" s="27">
        <f>'лист 1'!U10</f>
        <v>368.82036000000056</v>
      </c>
      <c r="AP9" s="31">
        <v>1300</v>
      </c>
      <c r="AQ9" s="27">
        <f>'лист 1'!V10</f>
        <v>317.46860000001266</v>
      </c>
      <c r="AR9" s="31">
        <v>400</v>
      </c>
      <c r="AS9" s="27">
        <f>'лист 1'!W10</f>
        <v>848.06848000000025</v>
      </c>
      <c r="AT9" s="31">
        <v>230</v>
      </c>
      <c r="AU9" s="27">
        <f>'лист 1'!X10</f>
        <v>1252.9188999999867</v>
      </c>
      <c r="AV9" s="31">
        <v>850</v>
      </c>
      <c r="AW9" s="27">
        <f>'лист 1'!Y10</f>
        <v>3554.6561399999973</v>
      </c>
      <c r="AX9" s="31">
        <v>1253</v>
      </c>
      <c r="AY9" s="27">
        <f>'лист 1'!Z10</f>
        <v>5253.9930999999997</v>
      </c>
      <c r="AZ9" s="31">
        <v>3544</v>
      </c>
      <c r="BA9" s="27">
        <f>'лист 1'!AA10</f>
        <v>8713.90164</v>
      </c>
      <c r="BB9" s="31">
        <v>5254</v>
      </c>
      <c r="BC9" s="28">
        <f t="shared" si="3"/>
        <v>-8713.5305900000021</v>
      </c>
      <c r="BD9" s="33">
        <f t="shared" si="4"/>
        <v>44592.958599999998</v>
      </c>
      <c r="BE9" s="34">
        <f t="shared" si="5"/>
        <v>40831</v>
      </c>
      <c r="BF9" s="40" t="s">
        <v>49</v>
      </c>
      <c r="BG9" s="36" t="s">
        <v>50</v>
      </c>
      <c r="BH9" s="84">
        <f>'лист 1'!AC10</f>
        <v>12019.580560000006</v>
      </c>
      <c r="BI9" s="107">
        <v>8714</v>
      </c>
      <c r="BJ9" s="102">
        <f>'лист 1'!AD10</f>
        <v>0</v>
      </c>
      <c r="BK9" s="110">
        <v>12020</v>
      </c>
      <c r="BL9" s="101"/>
      <c r="CF9" s="28">
        <f t="shared" si="6"/>
        <v>0.88884999999208958</v>
      </c>
      <c r="CG9" s="33">
        <f t="shared" si="7"/>
        <v>12019.580560000006</v>
      </c>
      <c r="CH9" s="34">
        <f t="shared" si="8"/>
        <v>20734</v>
      </c>
      <c r="CI9" s="113" t="s">
        <v>49</v>
      </c>
      <c r="CJ9" s="36" t="s">
        <v>50</v>
      </c>
    </row>
    <row r="10" spans="1:90" s="21" customFormat="1" ht="15" hidden="1" x14ac:dyDescent="0.25">
      <c r="A10" s="113" t="s">
        <v>51</v>
      </c>
      <c r="B10" s="36" t="s">
        <v>52</v>
      </c>
      <c r="C10" s="37">
        <v>-4645.0174300000072</v>
      </c>
      <c r="D10" s="30">
        <v>5687.4000000000015</v>
      </c>
      <c r="E10" s="31">
        <v>10505.42</v>
      </c>
      <c r="F10" s="21">
        <v>5594.7000000000007</v>
      </c>
      <c r="G10" s="31"/>
      <c r="H10" s="27">
        <f>'лист 1'!E11</f>
        <v>4783.670000000001</v>
      </c>
      <c r="I10" s="31">
        <v>10300</v>
      </c>
      <c r="J10" s="27">
        <f>'лист 1'!F11</f>
        <v>4688.6100000000006</v>
      </c>
      <c r="K10" s="31"/>
      <c r="L10" s="27">
        <f>'лист 1'!G11</f>
        <v>3918.0000000000005</v>
      </c>
      <c r="M10" s="31">
        <v>4700</v>
      </c>
      <c r="N10" s="32">
        <v>4338.63</v>
      </c>
      <c r="O10" s="31">
        <v>4700</v>
      </c>
      <c r="P10" s="27">
        <f>'лист 1'!I11</f>
        <v>5517.32</v>
      </c>
      <c r="Q10" s="31">
        <v>9917</v>
      </c>
      <c r="R10" s="27">
        <f>'лист 1'!J11</f>
        <v>4826.3071999999747</v>
      </c>
      <c r="S10" s="31"/>
      <c r="T10" s="27">
        <f>'лист 1'!K11</f>
        <v>4420.49</v>
      </c>
      <c r="U10" s="31">
        <v>9326</v>
      </c>
      <c r="V10" s="27">
        <f>'лист 1'!L11</f>
        <v>4846.3503199999977</v>
      </c>
      <c r="W10" s="31"/>
      <c r="X10" s="27">
        <f>'лист 1'!M11</f>
        <v>5289.1631799999204</v>
      </c>
      <c r="Y10" s="31">
        <v>4846.3500000000004</v>
      </c>
      <c r="Z10" s="27">
        <f>'лист 1'!N11</f>
        <v>5684.8742800000109</v>
      </c>
      <c r="AA10" s="31">
        <v>11000</v>
      </c>
      <c r="AB10" s="28">
        <f t="shared" si="0"/>
        <v>1054.2375900000843</v>
      </c>
      <c r="AC10" s="29">
        <f t="shared" si="1"/>
        <v>59595.514979999905</v>
      </c>
      <c r="AD10" s="29">
        <f t="shared" si="2"/>
        <v>65294.77</v>
      </c>
      <c r="AE10" s="30">
        <f>'лист 1'!P11</f>
        <v>5067.4957599999907</v>
      </c>
      <c r="AF10" s="31"/>
      <c r="AG10" s="32">
        <f>'лист 1'!Q11</f>
        <v>4976.4991200000104</v>
      </c>
      <c r="AH10" s="31">
        <v>5067.5</v>
      </c>
      <c r="AI10" s="32">
        <f>'лист 1'!R11</f>
        <v>5240.2596799999865</v>
      </c>
      <c r="AJ10" s="31">
        <v>10376.5</v>
      </c>
      <c r="AK10" s="27">
        <f>'лист 1'!S11</f>
        <v>5165.2885799999658</v>
      </c>
      <c r="AL10" s="31">
        <v>5165.29</v>
      </c>
      <c r="AM10" s="27">
        <f>'лист 1'!T11</f>
        <v>4508.381860000015</v>
      </c>
      <c r="AN10" s="31"/>
      <c r="AO10" s="27">
        <f>'лист 1'!U11</f>
        <v>4318.6535000000431</v>
      </c>
      <c r="AP10" s="31">
        <v>8827.0300000000007</v>
      </c>
      <c r="AQ10" s="27">
        <f>'лист 1'!V11</f>
        <v>5529.4199599999911</v>
      </c>
      <c r="AR10" s="31"/>
      <c r="AS10" s="27">
        <f>'лист 1'!W11</f>
        <v>5846.4616199999764</v>
      </c>
      <c r="AT10" s="31">
        <v>5530</v>
      </c>
      <c r="AU10" s="27">
        <f>'лист 1'!X11</f>
        <v>5455.0644600000041</v>
      </c>
      <c r="AV10" s="31">
        <v>4631.8999999999996</v>
      </c>
      <c r="AW10" s="27">
        <f>'лист 1'!Y11</f>
        <v>5805.9272400000955</v>
      </c>
      <c r="AX10" s="31">
        <v>12780</v>
      </c>
      <c r="AY10" s="27">
        <f>'лист 1'!Z11</f>
        <v>6054.6487599999209</v>
      </c>
      <c r="AZ10" s="31">
        <v>5806</v>
      </c>
      <c r="BA10" s="27">
        <f>'лист 1'!AA11</f>
        <v>6978.9754000000121</v>
      </c>
      <c r="BB10" s="31"/>
      <c r="BC10" s="28">
        <f t="shared" si="3"/>
        <v>-5708.6183499999242</v>
      </c>
      <c r="BD10" s="33">
        <f t="shared" si="4"/>
        <v>64947.07594000001</v>
      </c>
      <c r="BE10" s="34">
        <f t="shared" si="5"/>
        <v>58184.22</v>
      </c>
      <c r="BF10" s="35" t="s">
        <v>51</v>
      </c>
      <c r="BG10" s="36" t="s">
        <v>52</v>
      </c>
      <c r="BH10" s="84">
        <f>'лист 1'!AC11</f>
        <v>6769.6702399999576</v>
      </c>
      <c r="BI10" s="107">
        <v>5708.62</v>
      </c>
      <c r="BJ10" s="102">
        <f>'лист 1'!AD11</f>
        <v>0</v>
      </c>
      <c r="BK10" s="110">
        <v>7097.93</v>
      </c>
      <c r="BL10" s="101"/>
      <c r="CF10" s="28">
        <f t="shared" si="6"/>
        <v>328.26141000011739</v>
      </c>
      <c r="CG10" s="33">
        <f t="shared" si="7"/>
        <v>6769.6702399999576</v>
      </c>
      <c r="CH10" s="34">
        <f t="shared" si="8"/>
        <v>12806.55</v>
      </c>
      <c r="CI10" s="113" t="s">
        <v>51</v>
      </c>
      <c r="CJ10" s="36" t="s">
        <v>52</v>
      </c>
    </row>
    <row r="11" spans="1:90" s="21" customFormat="1" ht="15" x14ac:dyDescent="0.25">
      <c r="A11" s="113" t="s">
        <v>53</v>
      </c>
      <c r="B11" s="36" t="s">
        <v>54</v>
      </c>
      <c r="C11" s="37">
        <v>5.2233599999999569</v>
      </c>
      <c r="D11" s="30">
        <v>8.2100000000000009</v>
      </c>
      <c r="E11" s="31"/>
      <c r="F11" s="21">
        <v>11.450000000000001</v>
      </c>
      <c r="G11" s="31"/>
      <c r="H11" s="27">
        <f>'лист 1'!E12</f>
        <v>0</v>
      </c>
      <c r="I11" s="31"/>
      <c r="J11" s="27">
        <f>'лист 1'!F12</f>
        <v>0</v>
      </c>
      <c r="K11" s="31"/>
      <c r="L11" s="27">
        <f>'лист 1'!G12</f>
        <v>0</v>
      </c>
      <c r="M11" s="31"/>
      <c r="N11" s="32">
        <v>0</v>
      </c>
      <c r="O11" s="31"/>
      <c r="P11" s="27">
        <f>'лист 1'!I12</f>
        <v>8.94</v>
      </c>
      <c r="Q11" s="31"/>
      <c r="R11" s="27">
        <f>'лист 1'!J12</f>
        <v>10.117939999999638</v>
      </c>
      <c r="S11" s="31"/>
      <c r="T11" s="27">
        <f>'лист 1'!K12</f>
        <v>5.77</v>
      </c>
      <c r="U11" s="31"/>
      <c r="V11" s="27">
        <f>'лист 1'!L12</f>
        <v>6.1687999999992957</v>
      </c>
      <c r="W11" s="31"/>
      <c r="X11" s="27">
        <f>'лист 1'!M12</f>
        <v>5.9733600000006932</v>
      </c>
      <c r="Y11" s="31"/>
      <c r="Z11" s="27">
        <f>'лист 1'!N12</f>
        <v>6.3497599999995025</v>
      </c>
      <c r="AA11" s="31"/>
      <c r="AB11" s="28">
        <f t="shared" si="0"/>
        <v>-57.756499999999178</v>
      </c>
      <c r="AC11" s="29">
        <f t="shared" si="1"/>
        <v>62.979859999999135</v>
      </c>
      <c r="AD11" s="29">
        <f t="shared" si="2"/>
        <v>0</v>
      </c>
      <c r="AE11" s="30">
        <f>'лист 1'!P12</f>
        <v>5.7288800000007267</v>
      </c>
      <c r="AF11" s="31"/>
      <c r="AG11" s="32">
        <f>'лист 1'!Q12</f>
        <v>5.6965199999998797</v>
      </c>
      <c r="AH11" s="31"/>
      <c r="AI11" s="32">
        <f>'лист 1'!R12</f>
        <v>6.2856399999994066</v>
      </c>
      <c r="AJ11" s="31"/>
      <c r="AK11" s="27">
        <f>'лист 1'!S12</f>
        <v>6.8263800000013406</v>
      </c>
      <c r="AL11" s="31"/>
      <c r="AM11" s="27">
        <f>'лист 1'!T12</f>
        <v>6.1694200000001223</v>
      </c>
      <c r="AN11" s="31"/>
      <c r="AO11" s="27">
        <f>'лист 1'!U12</f>
        <v>6.2782599999996522</v>
      </c>
      <c r="AP11" s="31"/>
      <c r="AQ11" s="27">
        <f>'лист 1'!V12</f>
        <v>6.3981799999988294</v>
      </c>
      <c r="AR11" s="31"/>
      <c r="AS11" s="27">
        <f>'лист 1'!W12</f>
        <v>6.7951600000014647</v>
      </c>
      <c r="AT11" s="31"/>
      <c r="AU11" s="27">
        <f>'лист 1'!X12</f>
        <v>6.6979199999999732</v>
      </c>
      <c r="AV11" s="31"/>
      <c r="AW11" s="27">
        <f>'лист 1'!Y12</f>
        <v>6.5470399999997477</v>
      </c>
      <c r="AX11" s="31"/>
      <c r="AY11" s="27">
        <f>'лист 1'!Z12</f>
        <v>6.145500000000343</v>
      </c>
      <c r="AZ11" s="31"/>
      <c r="BA11" s="27">
        <f>'лист 1'!AA12</f>
        <v>6.6933599999985933</v>
      </c>
      <c r="BB11" s="31"/>
      <c r="BC11" s="28">
        <f t="shared" si="3"/>
        <v>-134.01875999999925</v>
      </c>
      <c r="BD11" s="33">
        <f t="shared" si="4"/>
        <v>76.262260000000083</v>
      </c>
      <c r="BE11" s="34">
        <f t="shared" si="5"/>
        <v>0</v>
      </c>
      <c r="BF11" s="40" t="s">
        <v>53</v>
      </c>
      <c r="BG11" s="39" t="s">
        <v>54</v>
      </c>
      <c r="BH11" s="84">
        <f>'лист 1'!AC12</f>
        <v>6.1992400000000636</v>
      </c>
      <c r="BI11" s="107">
        <v>0</v>
      </c>
      <c r="BJ11" s="102">
        <f>'лист 1'!AD12</f>
        <v>0</v>
      </c>
      <c r="BK11" s="109"/>
      <c r="BL11" s="101"/>
      <c r="CF11" s="28">
        <f t="shared" si="6"/>
        <v>-140.21799999999931</v>
      </c>
      <c r="CG11" s="33">
        <f t="shared" si="7"/>
        <v>6.1992400000000636</v>
      </c>
      <c r="CH11" s="34">
        <f t="shared" si="8"/>
        <v>0</v>
      </c>
      <c r="CI11" s="113" t="s">
        <v>53</v>
      </c>
      <c r="CJ11" s="36" t="s">
        <v>54</v>
      </c>
    </row>
    <row r="12" spans="1:90" s="21" customFormat="1" ht="15" hidden="1" x14ac:dyDescent="0.25">
      <c r="A12" s="113" t="s">
        <v>55</v>
      </c>
      <c r="B12" s="36" t="s">
        <v>56</v>
      </c>
      <c r="C12" s="37">
        <v>-952.35970999999972</v>
      </c>
      <c r="D12" s="30">
        <v>0</v>
      </c>
      <c r="E12" s="31"/>
      <c r="F12" s="21">
        <v>0</v>
      </c>
      <c r="G12" s="31"/>
      <c r="H12" s="27">
        <f>'лист 1'!E13</f>
        <v>0</v>
      </c>
      <c r="I12" s="31">
        <v>952.36</v>
      </c>
      <c r="J12" s="27">
        <f>'лист 1'!F13</f>
        <v>0</v>
      </c>
      <c r="K12" s="31"/>
      <c r="L12" s="27">
        <f>'лист 1'!G13</f>
        <v>8.2100000000000009</v>
      </c>
      <c r="M12" s="31"/>
      <c r="N12" s="32">
        <v>24.630000000000003</v>
      </c>
      <c r="O12" s="31"/>
      <c r="P12" s="27">
        <f>'лист 1'!I13</f>
        <v>0</v>
      </c>
      <c r="Q12" s="31"/>
      <c r="R12" s="27">
        <f>'лист 1'!J13</f>
        <v>120.0693600000001</v>
      </c>
      <c r="S12" s="31"/>
      <c r="T12" s="27">
        <f>'лист 1'!K13</f>
        <v>119.85</v>
      </c>
      <c r="U12" s="31"/>
      <c r="V12" s="27">
        <f>'лист 1'!L13</f>
        <v>113.7078600000002</v>
      </c>
      <c r="W12" s="31">
        <v>272.76</v>
      </c>
      <c r="X12" s="27">
        <f>'лист 1'!M13</f>
        <v>7.1788199999999751</v>
      </c>
      <c r="Y12" s="31"/>
      <c r="Z12" s="27">
        <f>'лист 1'!N13</f>
        <v>0</v>
      </c>
      <c r="AA12" s="31"/>
      <c r="AB12" s="28">
        <f t="shared" si="0"/>
        <v>-120.88575000000014</v>
      </c>
      <c r="AC12" s="29">
        <f t="shared" si="1"/>
        <v>393.64604000000031</v>
      </c>
      <c r="AD12" s="29">
        <f t="shared" si="2"/>
        <v>1225.1199999999999</v>
      </c>
      <c r="AE12" s="30">
        <f>'лист 1'!P13</f>
        <v>0.19667999999992275</v>
      </c>
      <c r="AF12" s="31"/>
      <c r="AG12" s="32">
        <f>'лист 1'!Q13</f>
        <v>0</v>
      </c>
      <c r="AH12" s="31"/>
      <c r="AI12" s="32">
        <f>'лист 1'!R13</f>
        <v>1.0817400000000832</v>
      </c>
      <c r="AJ12" s="31"/>
      <c r="AK12" s="27">
        <f>'лист 1'!S13</f>
        <v>0</v>
      </c>
      <c r="AL12" s="31"/>
      <c r="AM12" s="27">
        <f>'лист 1'!T13</f>
        <v>6.3205799999999428</v>
      </c>
      <c r="AN12" s="31"/>
      <c r="AO12" s="27">
        <f>'лист 1'!U13</f>
        <v>32.273399999999867</v>
      </c>
      <c r="AP12" s="31">
        <v>128.47999999999999</v>
      </c>
      <c r="AQ12" s="27">
        <f>'лист 1'!V13</f>
        <v>32.22492000000026</v>
      </c>
      <c r="AR12" s="31"/>
      <c r="AS12" s="27">
        <f>'лист 1'!W13</f>
        <v>50.994059999999969</v>
      </c>
      <c r="AT12" s="31"/>
      <c r="AU12" s="27">
        <f>'лист 1'!X13</f>
        <v>247.80131999999989</v>
      </c>
      <c r="AV12" s="31"/>
      <c r="AW12" s="27">
        <f>'лист 1'!Y13</f>
        <v>113.72010000000004</v>
      </c>
      <c r="AX12" s="31"/>
      <c r="AY12" s="27">
        <f>'лист 1'!Z13</f>
        <v>6.7633800000000202</v>
      </c>
      <c r="AZ12" s="31"/>
      <c r="BA12" s="27">
        <f>'лист 1'!AA13</f>
        <v>0</v>
      </c>
      <c r="BB12" s="31">
        <v>483.78</v>
      </c>
      <c r="BC12" s="28">
        <f t="shared" si="3"/>
        <v>-1.9300000001862827E-3</v>
      </c>
      <c r="BD12" s="33">
        <f t="shared" si="4"/>
        <v>491.37618000000003</v>
      </c>
      <c r="BE12" s="34">
        <f t="shared" si="5"/>
        <v>612.26</v>
      </c>
      <c r="BF12" s="40" t="s">
        <v>55</v>
      </c>
      <c r="BG12" s="39" t="s">
        <v>56</v>
      </c>
      <c r="BH12" s="84">
        <f>'лист 1'!AC13</f>
        <v>0</v>
      </c>
      <c r="BI12" s="107">
        <v>0</v>
      </c>
      <c r="BJ12" s="102">
        <f>'лист 1'!AD13</f>
        <v>0</v>
      </c>
      <c r="BK12" s="109"/>
      <c r="BL12" s="101"/>
      <c r="CF12" s="28">
        <f t="shared" si="6"/>
        <v>-1.9300000001862827E-3</v>
      </c>
      <c r="CG12" s="33">
        <f t="shared" si="7"/>
        <v>0</v>
      </c>
      <c r="CH12" s="34">
        <f t="shared" si="8"/>
        <v>0</v>
      </c>
      <c r="CI12" s="113" t="s">
        <v>55</v>
      </c>
      <c r="CJ12" s="36" t="s">
        <v>56</v>
      </c>
    </row>
    <row r="13" spans="1:90" s="21" customFormat="1" thickBot="1" x14ac:dyDescent="0.3">
      <c r="A13" s="113" t="s">
        <v>57</v>
      </c>
      <c r="B13" s="36" t="s">
        <v>58</v>
      </c>
      <c r="C13" s="37">
        <v>-2910.2372599999944</v>
      </c>
      <c r="D13" s="30">
        <v>0</v>
      </c>
      <c r="E13" s="31">
        <v>2000</v>
      </c>
      <c r="F13" s="21">
        <v>0</v>
      </c>
      <c r="G13" s="31"/>
      <c r="H13" s="27">
        <f>'лист 1'!E14</f>
        <v>0</v>
      </c>
      <c r="I13" s="31">
        <v>900</v>
      </c>
      <c r="J13" s="27">
        <f>'лист 1'!F14</f>
        <v>0</v>
      </c>
      <c r="K13" s="31"/>
      <c r="L13" s="27">
        <f>'лист 1'!G14</f>
        <v>0</v>
      </c>
      <c r="M13" s="31"/>
      <c r="N13" s="32">
        <v>0</v>
      </c>
      <c r="O13" s="31"/>
      <c r="P13" s="27">
        <f>'лист 1'!I14</f>
        <v>0</v>
      </c>
      <c r="Q13" s="31"/>
      <c r="R13" s="27">
        <f>'лист 1'!J14</f>
        <v>0</v>
      </c>
      <c r="S13" s="31"/>
      <c r="T13" s="27">
        <f>'лист 1'!K14</f>
        <v>0</v>
      </c>
      <c r="U13" s="31"/>
      <c r="V13" s="27">
        <f>'лист 1'!L14</f>
        <v>0</v>
      </c>
      <c r="W13" s="31">
        <v>20</v>
      </c>
      <c r="X13" s="27">
        <v>0</v>
      </c>
      <c r="Y13" s="31"/>
      <c r="Z13" s="27">
        <f>'лист 1'!N14</f>
        <v>0</v>
      </c>
      <c r="AA13" s="31"/>
      <c r="AB13" s="28">
        <f t="shared" si="0"/>
        <v>9.7627400000055786</v>
      </c>
      <c r="AC13" s="29">
        <f t="shared" si="1"/>
        <v>0</v>
      </c>
      <c r="AD13" s="29">
        <f t="shared" si="2"/>
        <v>2920</v>
      </c>
      <c r="AE13" s="30">
        <v>0</v>
      </c>
      <c r="AF13" s="31"/>
      <c r="AG13" s="32">
        <f>'лист 1'!Q14</f>
        <v>210.03120000000001</v>
      </c>
      <c r="AH13" s="31"/>
      <c r="AI13" s="32">
        <f>'лист 1'!R14</f>
        <v>182.75</v>
      </c>
      <c r="AJ13" s="31"/>
      <c r="AK13" s="27">
        <f>'лист 1'!S14</f>
        <v>122.33</v>
      </c>
      <c r="AL13" s="31"/>
      <c r="AM13" s="41">
        <f>'лист 1'!T14</f>
        <v>1151.0617999999999</v>
      </c>
      <c r="AN13" s="31"/>
      <c r="AO13" s="27">
        <f>'лист 1'!U14</f>
        <v>0</v>
      </c>
      <c r="AP13" s="31"/>
      <c r="AQ13" s="27">
        <f>'лист 1'!V14</f>
        <v>337.25460000000015</v>
      </c>
      <c r="AR13" s="31">
        <v>1000</v>
      </c>
      <c r="AS13" s="27">
        <f>'лист 1'!W14</f>
        <v>89.513399999999791</v>
      </c>
      <c r="AT13" s="31"/>
      <c r="AU13" s="27">
        <f>'лист 1'!X14</f>
        <v>305.64240000000007</v>
      </c>
      <c r="AV13" s="31"/>
      <c r="AW13" s="27">
        <f>'лист 1'!Y14</f>
        <v>282.92</v>
      </c>
      <c r="AX13" s="31"/>
      <c r="AY13" s="27">
        <f>'лист 1'!Z14</f>
        <v>188.8</v>
      </c>
      <c r="AZ13" s="31"/>
      <c r="BA13" s="27">
        <f>'лист 1'!AA14</f>
        <v>483.20240000000024</v>
      </c>
      <c r="BB13" s="31">
        <v>1500</v>
      </c>
      <c r="BC13" s="28">
        <f t="shared" si="3"/>
        <v>-843.74305999999478</v>
      </c>
      <c r="BD13" s="33">
        <f t="shared" si="4"/>
        <v>3353.5058000000004</v>
      </c>
      <c r="BE13" s="34">
        <f t="shared" si="5"/>
        <v>2500</v>
      </c>
      <c r="BF13" s="40" t="s">
        <v>57</v>
      </c>
      <c r="BG13" s="39" t="s">
        <v>58</v>
      </c>
      <c r="BH13" s="84">
        <f>'лист 1'!AC14</f>
        <v>954.7361999999996</v>
      </c>
      <c r="BI13" s="107">
        <v>0</v>
      </c>
      <c r="BJ13" s="102">
        <f>'лист 1'!AD14</f>
        <v>0</v>
      </c>
      <c r="BK13" s="109"/>
      <c r="BL13" s="101"/>
      <c r="CF13" s="28">
        <f t="shared" si="6"/>
        <v>-1798.4792599999944</v>
      </c>
      <c r="CG13" s="33">
        <f t="shared" si="7"/>
        <v>954.7361999999996</v>
      </c>
      <c r="CH13" s="34">
        <f t="shared" si="8"/>
        <v>0</v>
      </c>
      <c r="CI13" s="113" t="s">
        <v>57</v>
      </c>
      <c r="CJ13" s="36" t="s">
        <v>58</v>
      </c>
    </row>
    <row r="14" spans="1:90" s="21" customFormat="1" ht="15" x14ac:dyDescent="0.25">
      <c r="A14" s="113" t="s">
        <v>59</v>
      </c>
      <c r="B14" s="36" t="s">
        <v>60</v>
      </c>
      <c r="C14" s="37">
        <v>-4872.5233500000168</v>
      </c>
      <c r="D14" s="30">
        <v>7157.2900000000009</v>
      </c>
      <c r="E14" s="31">
        <v>12100</v>
      </c>
      <c r="F14" s="21">
        <v>5586.25</v>
      </c>
      <c r="G14" s="31">
        <v>5500</v>
      </c>
      <c r="H14" s="27">
        <f>'лист 1'!E15</f>
        <v>4024.2700000000004</v>
      </c>
      <c r="I14" s="31">
        <v>4100</v>
      </c>
      <c r="J14" s="27">
        <f>'лист 1'!F15</f>
        <v>2200.5700000000002</v>
      </c>
      <c r="K14" s="31">
        <v>2200</v>
      </c>
      <c r="L14" s="27">
        <f>'лист 1'!G15</f>
        <v>2290.6000000000004</v>
      </c>
      <c r="M14" s="31"/>
      <c r="N14" s="32">
        <v>494.08000000000004</v>
      </c>
      <c r="O14" s="31">
        <v>2300</v>
      </c>
      <c r="P14" s="27">
        <f>'лист 1'!I15</f>
        <v>601.78</v>
      </c>
      <c r="Q14" s="31">
        <v>450</v>
      </c>
      <c r="R14" s="27">
        <f>'лист 1'!J15</f>
        <v>1019.5105800000019</v>
      </c>
      <c r="S14" s="31">
        <v>600</v>
      </c>
      <c r="T14" s="27">
        <f>'лист 1'!K15</f>
        <v>957.71</v>
      </c>
      <c r="U14" s="31">
        <v>1000</v>
      </c>
      <c r="V14" s="27">
        <f>'лист 1'!L15</f>
        <v>3430.7344599999951</v>
      </c>
      <c r="W14" s="31">
        <v>1000</v>
      </c>
      <c r="X14" s="27">
        <f>'лист 1'!M15</f>
        <v>4673.9609800000044</v>
      </c>
      <c r="Y14" s="31">
        <v>3450</v>
      </c>
      <c r="Z14" s="27">
        <f>'лист 1'!N15</f>
        <v>4410.6085399999984</v>
      </c>
      <c r="AA14" s="31">
        <v>4700</v>
      </c>
      <c r="AB14" s="28">
        <f t="shared" si="0"/>
        <v>-4319.8879100000186</v>
      </c>
      <c r="AC14" s="29">
        <f t="shared" si="1"/>
        <v>36847.364560000002</v>
      </c>
      <c r="AD14" s="29">
        <f t="shared" si="2"/>
        <v>37400</v>
      </c>
      <c r="AE14" s="30">
        <f>'лист 1'!P15</f>
        <v>4940.4799800000037</v>
      </c>
      <c r="AF14" s="31">
        <v>4400</v>
      </c>
      <c r="AG14" s="32">
        <f>'лист 1'!Q15</f>
        <v>4027.2282600000026</v>
      </c>
      <c r="AH14" s="31">
        <v>4900</v>
      </c>
      <c r="AI14" s="32">
        <f>'лист 1'!R15</f>
        <v>976.46</v>
      </c>
      <c r="AJ14" s="31">
        <v>4000</v>
      </c>
      <c r="AK14" s="27">
        <f>'лист 1'!S15</f>
        <v>1121.47</v>
      </c>
      <c r="AL14" s="42">
        <v>1000</v>
      </c>
      <c r="AM14" s="43">
        <f>'лист 1'!T15</f>
        <v>1391.1094999999959</v>
      </c>
      <c r="AN14" s="44">
        <v>1200</v>
      </c>
      <c r="AO14" s="27">
        <f>'лист 1'!U15</f>
        <v>527.280599999998</v>
      </c>
      <c r="AP14" s="31">
        <v>1400</v>
      </c>
      <c r="AQ14" s="27">
        <f>'лист 1'!V15</f>
        <v>856.74616000000196</v>
      </c>
      <c r="AR14" s="31">
        <v>1350</v>
      </c>
      <c r="AS14" s="27">
        <f>'лист 1'!W15</f>
        <v>1166.5866600000063</v>
      </c>
      <c r="AT14" s="31"/>
      <c r="AU14" s="27">
        <f>'лист 1'!X15</f>
        <v>2109.9442799999965</v>
      </c>
      <c r="AV14" s="31">
        <v>1100</v>
      </c>
      <c r="AW14" s="27">
        <f>'лист 1'!Y15</f>
        <v>2896.82</v>
      </c>
      <c r="AX14" s="31">
        <v>2110</v>
      </c>
      <c r="AY14" s="27">
        <f>'лист 1'!Z15</f>
        <v>2443.4656800000025</v>
      </c>
      <c r="AZ14" s="31">
        <v>2900</v>
      </c>
      <c r="BA14" s="27">
        <f>'лист 1'!AA15</f>
        <v>2462.1603800000057</v>
      </c>
      <c r="BB14" s="31">
        <v>2400</v>
      </c>
      <c r="BC14" s="28">
        <f t="shared" si="3"/>
        <v>-2479.6394100000316</v>
      </c>
      <c r="BD14" s="33">
        <f t="shared" si="4"/>
        <v>24919.751500000013</v>
      </c>
      <c r="BE14" s="34">
        <f t="shared" si="5"/>
        <v>26760</v>
      </c>
      <c r="BF14" s="40" t="s">
        <v>59</v>
      </c>
      <c r="BG14" s="36" t="s">
        <v>60</v>
      </c>
      <c r="BH14" s="84">
        <f>'лист 1'!AC15</f>
        <v>1552.9449399999969</v>
      </c>
      <c r="BI14" s="107">
        <v>2400</v>
      </c>
      <c r="BJ14" s="102">
        <f>'лист 1'!AD15</f>
        <v>0</v>
      </c>
      <c r="BK14" s="142">
        <v>1600</v>
      </c>
      <c r="BL14" s="101"/>
      <c r="CF14" s="28">
        <f t="shared" si="6"/>
        <v>-32.58435000002828</v>
      </c>
      <c r="CG14" s="33">
        <f t="shared" si="7"/>
        <v>1552.9449399999969</v>
      </c>
      <c r="CH14" s="34">
        <f t="shared" si="8"/>
        <v>4000</v>
      </c>
      <c r="CI14" s="113" t="s">
        <v>59</v>
      </c>
      <c r="CJ14" s="36" t="s">
        <v>60</v>
      </c>
      <c r="CL14" s="21" t="s">
        <v>2</v>
      </c>
    </row>
    <row r="15" spans="1:90" s="21" customFormat="1" ht="14.45" hidden="1" customHeight="1" x14ac:dyDescent="0.25">
      <c r="A15" s="113" t="s">
        <v>61</v>
      </c>
      <c r="B15" s="36" t="s">
        <v>62</v>
      </c>
      <c r="C15" s="37">
        <v>686.78810999999826</v>
      </c>
      <c r="D15" s="30">
        <v>0</v>
      </c>
      <c r="E15" s="31"/>
      <c r="F15" s="21">
        <v>0</v>
      </c>
      <c r="G15" s="31"/>
      <c r="H15" s="27">
        <f>'лист 1'!E16</f>
        <v>0</v>
      </c>
      <c r="I15" s="31"/>
      <c r="J15" s="27">
        <f>'лист 1'!F16</f>
        <v>0</v>
      </c>
      <c r="K15" s="31"/>
      <c r="L15" s="27">
        <f>'лист 1'!G16</f>
        <v>0</v>
      </c>
      <c r="M15" s="31"/>
      <c r="N15" s="32">
        <v>8.2100000000000009</v>
      </c>
      <c r="O15" s="31"/>
      <c r="P15" s="27">
        <f>'лист 1'!I16</f>
        <v>26.82</v>
      </c>
      <c r="Q15" s="31"/>
      <c r="R15" s="27">
        <f>'лист 1'!J16</f>
        <v>3.1789000000000027</v>
      </c>
      <c r="S15" s="31"/>
      <c r="T15" s="27">
        <f>'лист 1'!K16</f>
        <v>18.510000000000002</v>
      </c>
      <c r="U15" s="31"/>
      <c r="V15" s="27">
        <f>'лист 1'!L16</f>
        <v>186.83820000000003</v>
      </c>
      <c r="W15" s="31"/>
      <c r="X15" s="27">
        <f>'лист 1'!M16</f>
        <v>329.54819999999995</v>
      </c>
      <c r="Y15" s="31"/>
      <c r="Z15" s="27">
        <f>'лист 1'!N16</f>
        <v>0</v>
      </c>
      <c r="AA15" s="31"/>
      <c r="AB15" s="28">
        <f t="shared" si="0"/>
        <v>113.68280999999831</v>
      </c>
      <c r="AC15" s="29">
        <f t="shared" si="1"/>
        <v>573.10529999999994</v>
      </c>
      <c r="AD15" s="29">
        <f t="shared" si="2"/>
        <v>0</v>
      </c>
      <c r="AE15" s="30">
        <f>'лист 1'!P16</f>
        <v>0</v>
      </c>
      <c r="AF15" s="31"/>
      <c r="AG15" s="32">
        <f>'лист 1'!Q16</f>
        <v>0</v>
      </c>
      <c r="AH15" s="31"/>
      <c r="AI15" s="32">
        <f>'лист 1'!R16</f>
        <v>0</v>
      </c>
      <c r="AJ15" s="31"/>
      <c r="AK15" s="27">
        <f>'лист 1'!S16</f>
        <v>0.2235000000000508</v>
      </c>
      <c r="AL15" s="42"/>
      <c r="AM15" s="45">
        <f>'лист 1'!T16</f>
        <v>64.707719999999995</v>
      </c>
      <c r="AN15" s="44"/>
      <c r="AO15" s="27">
        <f>'лист 1'!U16</f>
        <v>41.204459999999948</v>
      </c>
      <c r="AP15" s="31"/>
      <c r="AQ15" s="27">
        <f>'лист 1'!V16</f>
        <v>13.060320000000111</v>
      </c>
      <c r="AR15" s="31"/>
      <c r="AS15" s="27">
        <f>'лист 1'!W16</f>
        <v>0</v>
      </c>
      <c r="AT15" s="31"/>
      <c r="AU15" s="27">
        <f>'лист 1'!X16</f>
        <v>0</v>
      </c>
      <c r="AV15" s="31"/>
      <c r="AW15" s="27">
        <f>'лист 1'!Y16</f>
        <v>57.493800000000022</v>
      </c>
      <c r="AX15" s="31"/>
      <c r="AY15" s="27">
        <f>'лист 1'!Z16</f>
        <v>0.1115399999999562</v>
      </c>
      <c r="AZ15" s="31">
        <v>500</v>
      </c>
      <c r="BA15" s="27">
        <f>'лист 1'!AA16</f>
        <v>0</v>
      </c>
      <c r="BB15" s="31"/>
      <c r="BC15" s="28">
        <f t="shared" si="3"/>
        <v>436.88146999999822</v>
      </c>
      <c r="BD15" s="33">
        <f t="shared" si="4"/>
        <v>176.80134000000007</v>
      </c>
      <c r="BE15" s="34">
        <f t="shared" si="5"/>
        <v>500</v>
      </c>
      <c r="BF15" s="35" t="s">
        <v>61</v>
      </c>
      <c r="BG15" s="39" t="s">
        <v>62</v>
      </c>
      <c r="BH15" s="84">
        <f>'лист 1'!AC16</f>
        <v>0</v>
      </c>
      <c r="BI15" s="107">
        <v>0</v>
      </c>
      <c r="BJ15" s="102">
        <f>'лист 1'!AD16</f>
        <v>0</v>
      </c>
      <c r="BK15" s="109"/>
      <c r="BL15" s="101"/>
      <c r="CF15" s="28">
        <f t="shared" si="6"/>
        <v>436.88146999999822</v>
      </c>
      <c r="CG15" s="33">
        <f t="shared" si="7"/>
        <v>0</v>
      </c>
      <c r="CH15" s="34">
        <f t="shared" si="8"/>
        <v>0</v>
      </c>
      <c r="CI15" s="113" t="s">
        <v>61</v>
      </c>
      <c r="CJ15" s="36" t="s">
        <v>62</v>
      </c>
    </row>
    <row r="16" spans="1:90" s="21" customFormat="1" ht="15" hidden="1" x14ac:dyDescent="0.25">
      <c r="A16" s="113" t="s">
        <v>63</v>
      </c>
      <c r="B16" s="36" t="s">
        <v>64</v>
      </c>
      <c r="C16" s="37">
        <v>3.2200000014199759E-3</v>
      </c>
      <c r="D16" s="30">
        <v>0</v>
      </c>
      <c r="E16" s="31"/>
      <c r="F16" s="21">
        <v>0</v>
      </c>
      <c r="G16" s="31"/>
      <c r="H16" s="27">
        <f>'лист 1'!E17</f>
        <v>0</v>
      </c>
      <c r="I16" s="31"/>
      <c r="J16" s="27">
        <f>'лист 1'!F17</f>
        <v>0</v>
      </c>
      <c r="K16" s="31"/>
      <c r="L16" s="27">
        <f>'лист 1'!G17</f>
        <v>2117.46</v>
      </c>
      <c r="M16" s="31"/>
      <c r="N16" s="32">
        <v>1031.8500000000001</v>
      </c>
      <c r="O16" s="31">
        <v>3149.31</v>
      </c>
      <c r="P16" s="27">
        <f>'лист 1'!I17</f>
        <v>981.26</v>
      </c>
      <c r="Q16" s="31">
        <v>981.26</v>
      </c>
      <c r="R16" s="27">
        <f>'лист 1'!J17</f>
        <v>402.35979999999972</v>
      </c>
      <c r="S16" s="31"/>
      <c r="T16" s="27">
        <f>'лист 1'!K17</f>
        <v>459.47</v>
      </c>
      <c r="U16" s="31">
        <v>403</v>
      </c>
      <c r="V16" s="27">
        <f>'лист 1'!L17</f>
        <v>1324.1454200000003</v>
      </c>
      <c r="W16" s="31">
        <v>458.83</v>
      </c>
      <c r="X16" s="27">
        <f>'лист 1'!M17</f>
        <v>0</v>
      </c>
      <c r="Y16" s="31">
        <v>1324.15</v>
      </c>
      <c r="Z16" s="27">
        <f>'лист 1'!N17</f>
        <v>0</v>
      </c>
      <c r="AA16" s="31"/>
      <c r="AB16" s="28">
        <f t="shared" ref="AB16:AB79" si="9">C16-(AC16-AD16)</f>
        <v>8.0000000007203198E-3</v>
      </c>
      <c r="AC16" s="29">
        <f t="shared" ref="AC16:AC79" si="10">D16+F16+H16+J16+L16+N16+P16+R16+T16+V16+X16+Z16</f>
        <v>6316.54522</v>
      </c>
      <c r="AD16" s="29">
        <f t="shared" ref="AD16:AD79" si="11">E16+G16+I16+K16+M16+O16+Q16+S16+U16+W16+Y16+AA16</f>
        <v>6316.5499999999993</v>
      </c>
      <c r="AE16" s="30">
        <f>'лист 1'!P17</f>
        <v>0</v>
      </c>
      <c r="AF16" s="31"/>
      <c r="AG16" s="32">
        <f>'лист 1'!Q17</f>
        <v>0</v>
      </c>
      <c r="AH16" s="31"/>
      <c r="AI16" s="32">
        <f>'лист 1'!R17</f>
        <v>0</v>
      </c>
      <c r="AJ16" s="31"/>
      <c r="AK16" s="27">
        <f>'лист 1'!S17</f>
        <v>0</v>
      </c>
      <c r="AL16" s="42"/>
      <c r="AM16" s="45">
        <f>'лист 1'!T17</f>
        <v>0</v>
      </c>
      <c r="AN16" s="44"/>
      <c r="AO16" s="27">
        <f>'лист 1'!U17</f>
        <v>983.48798000000033</v>
      </c>
      <c r="AP16" s="31">
        <v>1000</v>
      </c>
      <c r="AQ16" s="27">
        <f>'лист 1'!V17</f>
        <v>1388.0183199999992</v>
      </c>
      <c r="AR16" s="31">
        <v>1388.02</v>
      </c>
      <c r="AS16" s="27">
        <f>'лист 1'!W17</f>
        <v>1304.7549600000002</v>
      </c>
      <c r="AT16" s="31">
        <v>1305</v>
      </c>
      <c r="AU16" s="27">
        <f>'лист 1'!X17</f>
        <v>1254.6022799999998</v>
      </c>
      <c r="AV16" s="31"/>
      <c r="AW16" s="27">
        <f>'лист 1'!Y17</f>
        <v>11.224979999999706</v>
      </c>
      <c r="AX16" s="31">
        <v>1255</v>
      </c>
      <c r="AY16" s="27">
        <f>'лист 1'!Z17</f>
        <v>0</v>
      </c>
      <c r="AZ16" s="31"/>
      <c r="BA16" s="27">
        <f>'лист 1'!AA17</f>
        <v>0</v>
      </c>
      <c r="BB16" s="31"/>
      <c r="BC16" s="28">
        <f>AB16-(BD16-BE16)</f>
        <v>5.9394800000018222</v>
      </c>
      <c r="BD16" s="33">
        <f t="shared" si="4"/>
        <v>4942.0885199999993</v>
      </c>
      <c r="BE16" s="34">
        <f t="shared" si="5"/>
        <v>4948.0200000000004</v>
      </c>
      <c r="BF16" s="35" t="s">
        <v>63</v>
      </c>
      <c r="BG16" s="36" t="s">
        <v>64</v>
      </c>
      <c r="BH16" s="84">
        <f>'лист 1'!AC17</f>
        <v>0</v>
      </c>
      <c r="BI16" s="107">
        <v>0</v>
      </c>
      <c r="BJ16" s="102">
        <f>'лист 1'!AD17</f>
        <v>0</v>
      </c>
      <c r="BK16" s="109"/>
      <c r="BL16" s="101"/>
      <c r="CF16" s="28">
        <f t="shared" si="6"/>
        <v>5.9394800000018222</v>
      </c>
      <c r="CG16" s="33">
        <f t="shared" si="7"/>
        <v>0</v>
      </c>
      <c r="CH16" s="34">
        <f t="shared" si="8"/>
        <v>0</v>
      </c>
      <c r="CI16" s="113" t="s">
        <v>63</v>
      </c>
      <c r="CJ16" s="36" t="s">
        <v>64</v>
      </c>
    </row>
    <row r="17" spans="1:126" s="21" customFormat="1" ht="14.45" customHeight="1" x14ac:dyDescent="0.25">
      <c r="A17" s="113" t="s">
        <v>65</v>
      </c>
      <c r="B17" s="46" t="s">
        <v>66</v>
      </c>
      <c r="C17" s="37">
        <v>3.384050000000002</v>
      </c>
      <c r="D17" s="30">
        <v>0</v>
      </c>
      <c r="E17" s="31"/>
      <c r="F17" s="21">
        <v>0</v>
      </c>
      <c r="G17" s="31"/>
      <c r="H17" s="27">
        <f>'лист 1'!E18</f>
        <v>0</v>
      </c>
      <c r="I17" s="31"/>
      <c r="J17" s="27">
        <f>'лист 1'!F18</f>
        <v>0</v>
      </c>
      <c r="K17" s="31"/>
      <c r="L17" s="27">
        <f>'лист 1'!G18</f>
        <v>0</v>
      </c>
      <c r="M17" s="31"/>
      <c r="N17" s="32">
        <v>0</v>
      </c>
      <c r="O17" s="31"/>
      <c r="P17" s="27">
        <f>'лист 1'!I18</f>
        <v>0</v>
      </c>
      <c r="Q17" s="31"/>
      <c r="R17" s="27">
        <f>'лист 1'!J18</f>
        <v>0</v>
      </c>
      <c r="S17" s="31"/>
      <c r="T17" s="27">
        <f>'лист 1'!K18</f>
        <v>0</v>
      </c>
      <c r="U17" s="31"/>
      <c r="V17" s="27">
        <f>'лист 1'!L18</f>
        <v>0</v>
      </c>
      <c r="W17" s="31"/>
      <c r="X17" s="27">
        <v>0</v>
      </c>
      <c r="Y17" s="31"/>
      <c r="Z17" s="27">
        <f>'лист 1'!N18</f>
        <v>0</v>
      </c>
      <c r="AA17" s="31"/>
      <c r="AB17" s="28">
        <f t="shared" si="9"/>
        <v>3.384050000000002</v>
      </c>
      <c r="AC17" s="29">
        <f t="shared" si="10"/>
        <v>0</v>
      </c>
      <c r="AD17" s="29">
        <f t="shared" si="11"/>
        <v>0</v>
      </c>
      <c r="AE17" s="30">
        <v>0</v>
      </c>
      <c r="AF17" s="31"/>
      <c r="AG17" s="32">
        <f>'лист 1'!Q18</f>
        <v>0</v>
      </c>
      <c r="AH17" s="31"/>
      <c r="AI17" s="32">
        <f>'лист 1'!R18</f>
        <v>0</v>
      </c>
      <c r="AJ17" s="31"/>
      <c r="AK17" s="27">
        <f>'лист 1'!S18</f>
        <v>0</v>
      </c>
      <c r="AL17" s="42"/>
      <c r="AM17" s="45">
        <f>'лист 1'!T18</f>
        <v>0</v>
      </c>
      <c r="AN17" s="44"/>
      <c r="AO17" s="27">
        <f>'лист 1'!U18</f>
        <v>0</v>
      </c>
      <c r="AP17" s="31"/>
      <c r="AQ17" s="27">
        <f>'лист 1'!V18</f>
        <v>0</v>
      </c>
      <c r="AR17" s="31"/>
      <c r="AS17" s="27">
        <f>'лист 1'!W18</f>
        <v>18.252000000000002</v>
      </c>
      <c r="AT17" s="31"/>
      <c r="AU17" s="27">
        <f>'лист 1'!X18</f>
        <v>49.686000000000007</v>
      </c>
      <c r="AV17" s="31"/>
      <c r="AW17" s="27">
        <f>'лист 1'!Y18</f>
        <v>9.3287999999999993</v>
      </c>
      <c r="AX17" s="31"/>
      <c r="AY17" s="27">
        <f>'лист 1'!Z18</f>
        <v>0.10139999999999784</v>
      </c>
      <c r="AZ17" s="31"/>
      <c r="BA17" s="27">
        <f>'лист 1'!AA18</f>
        <v>0</v>
      </c>
      <c r="BB17" s="31"/>
      <c r="BC17" s="28">
        <f t="shared" si="3"/>
        <v>-73.984150000000014</v>
      </c>
      <c r="BD17" s="33">
        <f t="shared" si="4"/>
        <v>77.368200000000016</v>
      </c>
      <c r="BE17" s="34">
        <f t="shared" si="5"/>
        <v>0</v>
      </c>
      <c r="BF17" s="40" t="s">
        <v>65</v>
      </c>
      <c r="BG17" s="47" t="s">
        <v>66</v>
      </c>
      <c r="BH17" s="84">
        <f>'лист 1'!AC18</f>
        <v>0</v>
      </c>
      <c r="BI17" s="107">
        <v>0</v>
      </c>
      <c r="BJ17" s="102">
        <f>'лист 1'!AD18</f>
        <v>0</v>
      </c>
      <c r="BK17" s="109"/>
      <c r="BL17" s="101"/>
      <c r="CF17" s="28">
        <f t="shared" si="6"/>
        <v>-73.984150000000014</v>
      </c>
      <c r="CG17" s="33">
        <f t="shared" si="7"/>
        <v>0</v>
      </c>
      <c r="CH17" s="34">
        <f t="shared" si="8"/>
        <v>0</v>
      </c>
      <c r="CI17" s="113" t="s">
        <v>65</v>
      </c>
      <c r="CJ17" s="46" t="s">
        <v>66</v>
      </c>
    </row>
    <row r="18" spans="1:126" s="21" customFormat="1" ht="15" hidden="1" x14ac:dyDescent="0.25">
      <c r="A18" s="113" t="s">
        <v>67</v>
      </c>
      <c r="B18" s="36" t="s">
        <v>68</v>
      </c>
      <c r="C18" s="37">
        <v>1.6199999999998909</v>
      </c>
      <c r="D18" s="30">
        <v>0</v>
      </c>
      <c r="E18" s="31"/>
      <c r="F18" s="21">
        <v>0</v>
      </c>
      <c r="G18" s="31"/>
      <c r="H18" s="27">
        <f>'лист 1'!E19</f>
        <v>0</v>
      </c>
      <c r="I18" s="31"/>
      <c r="J18" s="27">
        <f>'лист 1'!F19</f>
        <v>0</v>
      </c>
      <c r="K18" s="31"/>
      <c r="L18" s="27">
        <f>'лист 1'!G19</f>
        <v>0</v>
      </c>
      <c r="M18" s="31"/>
      <c r="N18" s="32">
        <v>100.03</v>
      </c>
      <c r="O18" s="31"/>
      <c r="P18" s="27">
        <f>'лист 1'!I19</f>
        <v>206.23999999999998</v>
      </c>
      <c r="Q18" s="31">
        <v>100.03</v>
      </c>
      <c r="R18" s="27">
        <f>'лист 1'!J19</f>
        <v>300.00631999999985</v>
      </c>
      <c r="S18" s="31">
        <v>300.01</v>
      </c>
      <c r="T18" s="27">
        <f>'лист 1'!K19</f>
        <v>119.66</v>
      </c>
      <c r="U18" s="31"/>
      <c r="V18" s="27">
        <f>'лист 1'!L19</f>
        <v>0</v>
      </c>
      <c r="W18" s="31">
        <v>324.27999999999997</v>
      </c>
      <c r="X18" s="27">
        <v>0</v>
      </c>
      <c r="Y18" s="31"/>
      <c r="Z18" s="27">
        <f>'лист 1'!N19</f>
        <v>0</v>
      </c>
      <c r="AA18" s="31"/>
      <c r="AB18" s="28">
        <f t="shared" si="9"/>
        <v>3.6800000000312139E-3</v>
      </c>
      <c r="AC18" s="29">
        <f t="shared" si="10"/>
        <v>725.9363199999998</v>
      </c>
      <c r="AD18" s="29">
        <f t="shared" si="11"/>
        <v>724.31999999999994</v>
      </c>
      <c r="AE18" s="30">
        <f>'лист 1'!P19</f>
        <v>0</v>
      </c>
      <c r="AF18" s="31"/>
      <c r="AG18" s="32">
        <f>'лист 1'!Q19</f>
        <v>0</v>
      </c>
      <c r="AH18" s="31"/>
      <c r="AI18" s="32">
        <f>'лист 1'!R19</f>
        <v>0</v>
      </c>
      <c r="AJ18" s="31"/>
      <c r="AK18" s="27">
        <f>'лист 1'!S19</f>
        <v>0</v>
      </c>
      <c r="AL18" s="42"/>
      <c r="AM18" s="45">
        <f>'лист 1'!T19</f>
        <v>0</v>
      </c>
      <c r="AN18" s="44"/>
      <c r="AO18" s="27">
        <f>'лист 1'!U19</f>
        <v>0</v>
      </c>
      <c r="AP18" s="31"/>
      <c r="AQ18" s="27">
        <f>'лист 1'!V19</f>
        <v>110.03563999999994</v>
      </c>
      <c r="AR18" s="31"/>
      <c r="AS18" s="27">
        <f>'лист 1'!W19</f>
        <v>418.06102000000021</v>
      </c>
      <c r="AT18" s="31"/>
      <c r="AU18" s="27">
        <f>'лист 1'!X19</f>
        <v>346.00857999999994</v>
      </c>
      <c r="AV18" s="31">
        <v>528.09</v>
      </c>
      <c r="AW18" s="27">
        <f>'лист 1'!Y19</f>
        <v>0.6996600000001707</v>
      </c>
      <c r="AX18" s="31"/>
      <c r="AY18" s="27">
        <f>'лист 1'!Z19</f>
        <v>0.14195999999981326</v>
      </c>
      <c r="AZ18" s="31"/>
      <c r="BA18" s="27">
        <f>'лист 1'!AA19</f>
        <v>0</v>
      </c>
      <c r="BB18" s="31">
        <v>346.85</v>
      </c>
      <c r="BC18" s="28">
        <f t="shared" si="3"/>
        <v>-3.1800000000430373E-3</v>
      </c>
      <c r="BD18" s="33">
        <f t="shared" si="4"/>
        <v>874.94686000000013</v>
      </c>
      <c r="BE18" s="34">
        <f t="shared" si="5"/>
        <v>874.94</v>
      </c>
      <c r="BF18" s="40" t="s">
        <v>67</v>
      </c>
      <c r="BG18" s="39" t="s">
        <v>68</v>
      </c>
      <c r="BH18" s="84">
        <f>'лист 1'!AC19</f>
        <v>0</v>
      </c>
      <c r="BI18" s="107">
        <v>0</v>
      </c>
      <c r="BJ18" s="102">
        <f>'лист 1'!AD19</f>
        <v>0</v>
      </c>
      <c r="BK18" s="109"/>
      <c r="BL18" s="101"/>
      <c r="CF18" s="28">
        <f t="shared" si="6"/>
        <v>-3.1800000000430373E-3</v>
      </c>
      <c r="CG18" s="33">
        <f t="shared" si="7"/>
        <v>0</v>
      </c>
      <c r="CH18" s="34">
        <f t="shared" si="8"/>
        <v>0</v>
      </c>
      <c r="CI18" s="113" t="s">
        <v>67</v>
      </c>
      <c r="CJ18" s="36" t="s">
        <v>68</v>
      </c>
    </row>
    <row r="19" spans="1:126" s="21" customFormat="1" ht="14.45" hidden="1" customHeight="1" x14ac:dyDescent="0.25">
      <c r="A19" s="113" t="s">
        <v>69</v>
      </c>
      <c r="B19" s="36" t="s">
        <v>70</v>
      </c>
      <c r="C19" s="37">
        <v>1866.3339399999995</v>
      </c>
      <c r="D19" s="30">
        <v>32.840000000000003</v>
      </c>
      <c r="E19" s="31"/>
      <c r="F19" s="21">
        <v>32.840000000000003</v>
      </c>
      <c r="G19" s="31">
        <v>2000</v>
      </c>
      <c r="H19" s="27">
        <f>'лист 1'!E20</f>
        <v>0</v>
      </c>
      <c r="I19" s="31"/>
      <c r="J19" s="27">
        <f>'лист 1'!F20</f>
        <v>57.470000000000006</v>
      </c>
      <c r="K19" s="31"/>
      <c r="L19" s="27">
        <f>'лист 1'!G20</f>
        <v>32.840000000000003</v>
      </c>
      <c r="M19" s="31"/>
      <c r="N19" s="32">
        <v>49.260000000000005</v>
      </c>
      <c r="O19" s="31"/>
      <c r="P19" s="27">
        <f>'лист 1'!I20</f>
        <v>8.94</v>
      </c>
      <c r="Q19" s="31"/>
      <c r="R19" s="27">
        <f>'лист 1'!J20</f>
        <v>26.580879999999773</v>
      </c>
      <c r="S19" s="31"/>
      <c r="T19" s="27">
        <f>'лист 1'!K20</f>
        <v>45.66</v>
      </c>
      <c r="U19" s="31"/>
      <c r="V19" s="27">
        <f>'лист 1'!L20</f>
        <v>87.929760000000144</v>
      </c>
      <c r="W19" s="31"/>
      <c r="X19" s="27">
        <f>'лист 1'!M20</f>
        <v>59.111280000000207</v>
      </c>
      <c r="Y19" s="31"/>
      <c r="Z19" s="27">
        <f>'лист 1'!N20</f>
        <v>27.141839999999501</v>
      </c>
      <c r="AA19" s="31"/>
      <c r="AB19" s="28">
        <f t="shared" si="9"/>
        <v>3405.7201799999998</v>
      </c>
      <c r="AC19" s="29">
        <f t="shared" si="10"/>
        <v>460.61375999999962</v>
      </c>
      <c r="AD19" s="29">
        <f t="shared" si="11"/>
        <v>2000</v>
      </c>
      <c r="AE19" s="30">
        <f>'лист 1'!P20</f>
        <v>0</v>
      </c>
      <c r="AF19" s="31"/>
      <c r="AG19" s="32">
        <f>'лист 1'!Q20</f>
        <v>0</v>
      </c>
      <c r="AH19" s="31"/>
      <c r="AI19" s="32">
        <f>'лист 1'!R20</f>
        <v>3.2631000000000809</v>
      </c>
      <c r="AJ19" s="31"/>
      <c r="AK19" s="27">
        <f>'лист 1'!S20</f>
        <v>0</v>
      </c>
      <c r="AL19" s="42"/>
      <c r="AM19" s="45">
        <f>'лист 1'!T20</f>
        <v>10.853160000000495</v>
      </c>
      <c r="AN19" s="44"/>
      <c r="AO19" s="27">
        <f>'лист 1'!U20</f>
        <v>43.596079999999176</v>
      </c>
      <c r="AP19" s="31"/>
      <c r="AQ19" s="27">
        <f>'лист 1'!V20</f>
        <v>37.458000000000112</v>
      </c>
      <c r="AR19" s="31"/>
      <c r="AS19" s="27">
        <f>'лист 1'!W20</f>
        <v>59.645580000000713</v>
      </c>
      <c r="AT19" s="31"/>
      <c r="AU19" s="27">
        <f>'лист 1'!X20</f>
        <v>101.73485999999988</v>
      </c>
      <c r="AV19" s="31"/>
      <c r="AW19" s="27">
        <f>'лист 1'!Y20</f>
        <v>170.2290199999992</v>
      </c>
      <c r="AX19" s="31"/>
      <c r="AY19" s="27">
        <f>'лист 1'!Z20</f>
        <v>110.90118000000012</v>
      </c>
      <c r="AZ19" s="31"/>
      <c r="BA19" s="27">
        <f>'лист 1'!AA20</f>
        <v>72.105539999999905</v>
      </c>
      <c r="BB19" s="31"/>
      <c r="BC19" s="28">
        <f t="shared" si="3"/>
        <v>2795.9336600000001</v>
      </c>
      <c r="BD19" s="33">
        <f t="shared" si="4"/>
        <v>609.78651999999977</v>
      </c>
      <c r="BE19" s="34">
        <f t="shared" si="5"/>
        <v>0</v>
      </c>
      <c r="BF19" s="35" t="s">
        <v>69</v>
      </c>
      <c r="BG19" s="36" t="s">
        <v>70</v>
      </c>
      <c r="BH19" s="84">
        <f>'лист 1'!AC20</f>
        <v>0</v>
      </c>
      <c r="BI19" s="107">
        <v>0</v>
      </c>
      <c r="BJ19" s="102">
        <f>'лист 1'!AD20</f>
        <v>0</v>
      </c>
      <c r="BK19" s="109"/>
      <c r="BL19" s="101"/>
      <c r="CF19" s="28">
        <f t="shared" si="6"/>
        <v>2795.9336600000001</v>
      </c>
      <c r="CG19" s="33">
        <f t="shared" si="7"/>
        <v>0</v>
      </c>
      <c r="CH19" s="34">
        <f t="shared" si="8"/>
        <v>0</v>
      </c>
      <c r="CI19" s="113" t="s">
        <v>69</v>
      </c>
      <c r="CJ19" s="36" t="s">
        <v>70</v>
      </c>
    </row>
    <row r="20" spans="1:126" s="21" customFormat="1" ht="14.45" customHeight="1" x14ac:dyDescent="0.25">
      <c r="A20" s="113" t="s">
        <v>71</v>
      </c>
      <c r="B20" s="36" t="s">
        <v>66</v>
      </c>
      <c r="C20" s="37">
        <v>1713.2034099999989</v>
      </c>
      <c r="D20" s="30">
        <v>58.980000000000004</v>
      </c>
      <c r="E20" s="31"/>
      <c r="F20" s="21">
        <v>67.190000000000012</v>
      </c>
      <c r="G20" s="31"/>
      <c r="H20" s="27">
        <f>'лист 1'!E21</f>
        <v>50.77</v>
      </c>
      <c r="I20" s="31"/>
      <c r="J20" s="27">
        <f>'лист 1'!F21</f>
        <v>67.190000000000012</v>
      </c>
      <c r="K20" s="31"/>
      <c r="L20" s="27">
        <f>'лист 1'!G21</f>
        <v>67.190000000000012</v>
      </c>
      <c r="M20" s="31"/>
      <c r="N20" s="32">
        <v>67.190000000000012</v>
      </c>
      <c r="O20" s="31"/>
      <c r="P20" s="27">
        <f>'лист 1'!I21</f>
        <v>91.56</v>
      </c>
      <c r="Q20" s="31"/>
      <c r="R20" s="27">
        <f>'лист 1'!J21</f>
        <v>94.263559999999586</v>
      </c>
      <c r="S20" s="31"/>
      <c r="T20" s="27">
        <f>'лист 1'!K21</f>
        <v>87.5</v>
      </c>
      <c r="U20" s="31"/>
      <c r="V20" s="27">
        <f>'лист 1'!L21</f>
        <v>729.97702000000095</v>
      </c>
      <c r="W20" s="31"/>
      <c r="X20" s="27">
        <f>'лист 1'!M21</f>
        <v>208.72177999999909</v>
      </c>
      <c r="Y20" s="31"/>
      <c r="Z20" s="27">
        <f>'лист 1'!N21</f>
        <v>65.250779999999978</v>
      </c>
      <c r="AA20" s="31"/>
      <c r="AB20" s="28">
        <f t="shared" si="9"/>
        <v>57.420269999999164</v>
      </c>
      <c r="AC20" s="29">
        <f t="shared" si="10"/>
        <v>1655.7831399999998</v>
      </c>
      <c r="AD20" s="29">
        <f t="shared" si="11"/>
        <v>0</v>
      </c>
      <c r="AE20" s="30">
        <f>'лист 1'!P21</f>
        <v>66.41486000000063</v>
      </c>
      <c r="AF20" s="31"/>
      <c r="AG20" s="32">
        <f>'лист 1'!Q21</f>
        <v>60.723679999998595</v>
      </c>
      <c r="AH20" s="31"/>
      <c r="AI20" s="32">
        <f>'лист 1'!R21</f>
        <v>60.754860000001706</v>
      </c>
      <c r="AJ20" s="31"/>
      <c r="AK20" s="27">
        <f>'лист 1'!S21</f>
        <v>74.65073999999899</v>
      </c>
      <c r="AL20" s="42"/>
      <c r="AM20" s="45">
        <f>'лист 1'!T21</f>
        <v>96.020499999999672</v>
      </c>
      <c r="AN20" s="44"/>
      <c r="AO20" s="27">
        <f>'лист 1'!U21</f>
        <v>101.92764000000145</v>
      </c>
      <c r="AP20" s="31">
        <v>1000</v>
      </c>
      <c r="AQ20" s="27">
        <f>'лист 1'!V21</f>
        <v>104.93289999999881</v>
      </c>
      <c r="AR20" s="31"/>
      <c r="AS20" s="27">
        <f>'лист 1'!W21</f>
        <v>168.03938000000076</v>
      </c>
      <c r="AT20" s="31"/>
      <c r="AU20" s="27">
        <f>'лист 1'!X21</f>
        <v>110.33032000000028</v>
      </c>
      <c r="AV20" s="31"/>
      <c r="AW20" s="27">
        <f>'лист 1'!Y21</f>
        <v>88.352839999998679</v>
      </c>
      <c r="AX20" s="31"/>
      <c r="AY20" s="27">
        <f>'лист 1'!Z21</f>
        <v>98.165599999999372</v>
      </c>
      <c r="AZ20" s="31"/>
      <c r="BA20" s="27">
        <f>'лист 1'!AA21</f>
        <v>83.639420000000186</v>
      </c>
      <c r="BB20" s="31"/>
      <c r="BC20" s="28">
        <f t="shared" si="3"/>
        <v>-56.532469999999876</v>
      </c>
      <c r="BD20" s="33">
        <f t="shared" si="4"/>
        <v>1113.952739999999</v>
      </c>
      <c r="BE20" s="34">
        <f t="shared" si="5"/>
        <v>1000</v>
      </c>
      <c r="BF20" s="35" t="s">
        <v>71</v>
      </c>
      <c r="BG20" s="36" t="s">
        <v>66</v>
      </c>
      <c r="BH20" s="84">
        <f>'лист 1'!AC21</f>
        <v>82.350320000001204</v>
      </c>
      <c r="BI20" s="107">
        <v>0</v>
      </c>
      <c r="BJ20" s="102">
        <f>'лист 1'!AD21</f>
        <v>0</v>
      </c>
      <c r="BK20" s="109"/>
      <c r="BL20" s="101"/>
      <c r="CF20" s="28">
        <f t="shared" si="6"/>
        <v>-138.88279000000108</v>
      </c>
      <c r="CG20" s="33">
        <f t="shared" si="7"/>
        <v>82.350320000001204</v>
      </c>
      <c r="CH20" s="34">
        <f t="shared" si="8"/>
        <v>0</v>
      </c>
      <c r="CI20" s="113" t="s">
        <v>71</v>
      </c>
      <c r="CJ20" s="36" t="s">
        <v>66</v>
      </c>
      <c r="CN20" s="21" t="s">
        <v>2</v>
      </c>
    </row>
    <row r="21" spans="1:126" s="21" customFormat="1" ht="14.45" hidden="1" customHeight="1" x14ac:dyDescent="0.25">
      <c r="A21" s="113" t="s">
        <v>72</v>
      </c>
      <c r="B21" s="36" t="s">
        <v>73</v>
      </c>
      <c r="C21" s="37">
        <v>524.75524999999993</v>
      </c>
      <c r="D21" s="30">
        <v>0</v>
      </c>
      <c r="E21" s="31"/>
      <c r="F21" s="21">
        <v>0</v>
      </c>
      <c r="G21" s="31"/>
      <c r="H21" s="27">
        <f>'лист 1'!E22</f>
        <v>0</v>
      </c>
      <c r="I21" s="31"/>
      <c r="J21" s="27">
        <f>'лист 1'!F22</f>
        <v>0</v>
      </c>
      <c r="K21" s="31"/>
      <c r="L21" s="27">
        <f>'лист 1'!G22</f>
        <v>0</v>
      </c>
      <c r="M21" s="31"/>
      <c r="N21" s="32">
        <v>0</v>
      </c>
      <c r="O21" s="31"/>
      <c r="P21" s="27">
        <f>'лист 1'!I22</f>
        <v>0</v>
      </c>
      <c r="Q21" s="31"/>
      <c r="R21" s="27">
        <f>'лист 1'!J22</f>
        <v>9.2715599999999174</v>
      </c>
      <c r="S21" s="31"/>
      <c r="T21" s="27">
        <f>'лист 1'!K22</f>
        <v>0.1</v>
      </c>
      <c r="U21" s="31"/>
      <c r="V21" s="27">
        <f>'лист 1'!L22</f>
        <v>0</v>
      </c>
      <c r="W21" s="31"/>
      <c r="X21" s="27">
        <f>'лист 1'!M22</f>
        <v>0</v>
      </c>
      <c r="Y21" s="31"/>
      <c r="Z21" s="27">
        <f>'лист 1'!N22</f>
        <v>0</v>
      </c>
      <c r="AA21" s="31"/>
      <c r="AB21" s="28">
        <f t="shared" si="9"/>
        <v>515.38369</v>
      </c>
      <c r="AC21" s="29">
        <f t="shared" si="10"/>
        <v>9.3715599999999171</v>
      </c>
      <c r="AD21" s="29">
        <f t="shared" si="11"/>
        <v>0</v>
      </c>
      <c r="AE21" s="30">
        <f>'лист 1'!P22</f>
        <v>0</v>
      </c>
      <c r="AF21" s="31"/>
      <c r="AG21" s="32">
        <f>'лист 1'!Q22</f>
        <v>8.9400000000426864E-3</v>
      </c>
      <c r="AH21" s="31"/>
      <c r="AI21" s="32">
        <f>'лист 1'!R22</f>
        <v>9.3100000000190433E-2</v>
      </c>
      <c r="AJ21" s="31"/>
      <c r="AK21" s="27">
        <f>'лист 1'!S22</f>
        <v>9.741999999985182E-2</v>
      </c>
      <c r="AL21" s="42"/>
      <c r="AM21" s="45">
        <f>'лист 1'!T22</f>
        <v>0.10203999999992647</v>
      </c>
      <c r="AN21" s="44"/>
      <c r="AO21" s="27">
        <f>'лист 1'!U22</f>
        <v>0.16308000000021791</v>
      </c>
      <c r="AP21" s="31"/>
      <c r="AQ21" s="27">
        <f>'лист 1'!V22</f>
        <v>9.7139999999763527E-2</v>
      </c>
      <c r="AR21" s="31"/>
      <c r="AS21" s="27">
        <f>'лист 1'!W22</f>
        <v>0.10576000000021679</v>
      </c>
      <c r="AT21" s="31"/>
      <c r="AU21" s="27">
        <f>'лист 1'!X22</f>
        <v>8.5479999999831774E-2</v>
      </c>
      <c r="AV21" s="31"/>
      <c r="AW21" s="27">
        <f>'лист 1'!Y22</f>
        <v>1.0140000000048418E-2</v>
      </c>
      <c r="AX21" s="31"/>
      <c r="AY21" s="27">
        <f>'лист 1'!Z22</f>
        <v>1.0140000000048418E-2</v>
      </c>
      <c r="AZ21" s="31"/>
      <c r="BA21" s="27">
        <f>'лист 1'!AA22</f>
        <v>1.7439999999959356E-2</v>
      </c>
      <c r="BB21" s="31"/>
      <c r="BC21" s="28">
        <f t="shared" si="3"/>
        <v>514.59300999999994</v>
      </c>
      <c r="BD21" s="33">
        <f t="shared" si="4"/>
        <v>0.79068000000009775</v>
      </c>
      <c r="BE21" s="34">
        <f t="shared" si="5"/>
        <v>0</v>
      </c>
      <c r="BF21" s="35" t="s">
        <v>72</v>
      </c>
      <c r="BG21" s="36" t="s">
        <v>74</v>
      </c>
      <c r="BH21" s="84">
        <f>'лист 1'!AC22</f>
        <v>0.14205999999997801</v>
      </c>
      <c r="BI21" s="107">
        <v>0</v>
      </c>
      <c r="BJ21" s="102">
        <f>'лист 1'!AD22</f>
        <v>0</v>
      </c>
      <c r="BK21" s="109"/>
      <c r="BL21" s="101"/>
      <c r="CF21" s="28">
        <f t="shared" si="6"/>
        <v>514.45094999999992</v>
      </c>
      <c r="CG21" s="33">
        <f t="shared" si="7"/>
        <v>0.14205999999997801</v>
      </c>
      <c r="CH21" s="34">
        <f t="shared" si="8"/>
        <v>0</v>
      </c>
      <c r="CI21" s="113" t="s">
        <v>72</v>
      </c>
      <c r="CJ21" s="36" t="s">
        <v>74</v>
      </c>
    </row>
    <row r="22" spans="1:126" s="21" customFormat="1" ht="15" hidden="1" x14ac:dyDescent="0.25">
      <c r="A22" s="113" t="s">
        <v>75</v>
      </c>
      <c r="B22" s="36" t="s">
        <v>76</v>
      </c>
      <c r="C22" s="37">
        <v>-2963.7129100000011</v>
      </c>
      <c r="D22" s="30">
        <v>3347.6400000000003</v>
      </c>
      <c r="E22" s="31">
        <v>6348</v>
      </c>
      <c r="F22" s="21">
        <v>3319.7700000000004</v>
      </c>
      <c r="G22" s="31"/>
      <c r="H22" s="27">
        <f>'лист 1'!E23</f>
        <v>2422.9600000000005</v>
      </c>
      <c r="I22" s="31">
        <v>3400</v>
      </c>
      <c r="J22" s="27">
        <f>'лист 1'!F23</f>
        <v>2887.9100000000003</v>
      </c>
      <c r="K22" s="31">
        <v>2425</v>
      </c>
      <c r="L22" s="27">
        <f>'лист 1'!G23</f>
        <v>2636.86</v>
      </c>
      <c r="M22" s="31">
        <v>2768.99</v>
      </c>
      <c r="N22" s="32">
        <v>2768</v>
      </c>
      <c r="O22" s="31">
        <v>2636.86</v>
      </c>
      <c r="P22" s="27">
        <f>'лист 1'!I23</f>
        <v>2745.56</v>
      </c>
      <c r="Q22" s="31">
        <v>1238</v>
      </c>
      <c r="R22" s="27">
        <f>'лист 1'!J23</f>
        <v>2952.4459000000084</v>
      </c>
      <c r="S22" s="31">
        <v>1348</v>
      </c>
      <c r="T22" s="27">
        <f>'лист 1'!K23</f>
        <v>2666.51</v>
      </c>
      <c r="U22" s="31"/>
      <c r="V22" s="27">
        <f>'лист 1'!L23</f>
        <v>3452.1559400000165</v>
      </c>
      <c r="W22" s="31">
        <v>4655</v>
      </c>
      <c r="X22" s="27">
        <f>'лист 1'!M23</f>
        <v>3357.3357400000009</v>
      </c>
      <c r="Y22" s="31">
        <v>2622.21</v>
      </c>
      <c r="Z22" s="27">
        <f>'лист 1'!N23</f>
        <v>575.212659999989</v>
      </c>
      <c r="AA22" s="31">
        <v>2544.64</v>
      </c>
      <c r="AB22" s="28">
        <f t="shared" si="9"/>
        <v>-6109.3731500000204</v>
      </c>
      <c r="AC22" s="29">
        <f t="shared" si="10"/>
        <v>33132.360240000016</v>
      </c>
      <c r="AD22" s="29">
        <f t="shared" si="11"/>
        <v>29986.699999999997</v>
      </c>
      <c r="AE22" s="30">
        <f>'лист 1'!P23</f>
        <v>0</v>
      </c>
      <c r="AF22" s="31">
        <v>1975.68</v>
      </c>
      <c r="AG22" s="32">
        <f>'лист 1'!Q23</f>
        <v>0</v>
      </c>
      <c r="AH22" s="31"/>
      <c r="AI22" s="32">
        <f>'лист 1'!R23</f>
        <v>0</v>
      </c>
      <c r="AJ22" s="31">
        <v>4133.6899999999996</v>
      </c>
      <c r="AK22" s="27">
        <f>'лист 1'!S23</f>
        <v>0</v>
      </c>
      <c r="AL22" s="42"/>
      <c r="AM22" s="45">
        <f>'лист 1'!T23</f>
        <v>0</v>
      </c>
      <c r="AN22" s="44"/>
      <c r="AO22" s="27">
        <f>'лист 1'!U23</f>
        <v>0</v>
      </c>
      <c r="AP22" s="31"/>
      <c r="AQ22" s="27">
        <f>'лист 1'!V23</f>
        <v>0</v>
      </c>
      <c r="AR22" s="31"/>
      <c r="AS22" s="27">
        <f>'лист 1'!W23</f>
        <v>0</v>
      </c>
      <c r="AT22" s="31"/>
      <c r="AU22" s="27">
        <f>'лист 1'!X23</f>
        <v>0</v>
      </c>
      <c r="AV22" s="31"/>
      <c r="AW22" s="27">
        <f>'лист 1'!Y23</f>
        <v>0</v>
      </c>
      <c r="AX22" s="31"/>
      <c r="AY22" s="27">
        <f>'лист 1'!Z23</f>
        <v>0</v>
      </c>
      <c r="AZ22" s="31"/>
      <c r="BA22" s="27">
        <f>'лист 1'!AA23</f>
        <v>0</v>
      </c>
      <c r="BB22" s="31"/>
      <c r="BC22" s="28">
        <f t="shared" si="3"/>
        <v>-3.150000020468724E-3</v>
      </c>
      <c r="BD22" s="33">
        <f t="shared" si="4"/>
        <v>0</v>
      </c>
      <c r="BE22" s="34">
        <f t="shared" si="5"/>
        <v>6109.37</v>
      </c>
      <c r="BF22" s="35" t="s">
        <v>75</v>
      </c>
      <c r="BG22" s="36" t="s">
        <v>76</v>
      </c>
      <c r="BH22" s="84">
        <f>'лист 1'!AC23</f>
        <v>0</v>
      </c>
      <c r="BI22" s="107">
        <v>0</v>
      </c>
      <c r="BJ22" s="102">
        <f>'лист 1'!AD23</f>
        <v>0</v>
      </c>
      <c r="BK22" s="109"/>
      <c r="BL22" s="101"/>
      <c r="CF22" s="28">
        <f t="shared" si="6"/>
        <v>-3.150000020468724E-3</v>
      </c>
      <c r="CG22" s="33">
        <f t="shared" si="7"/>
        <v>0</v>
      </c>
      <c r="CH22" s="34">
        <f t="shared" si="8"/>
        <v>0</v>
      </c>
      <c r="CI22" s="113" t="s">
        <v>75</v>
      </c>
      <c r="CJ22" s="36" t="s">
        <v>76</v>
      </c>
    </row>
    <row r="23" spans="1:126" s="21" customFormat="1" ht="15" hidden="1" x14ac:dyDescent="0.25">
      <c r="A23" s="113" t="s">
        <v>77</v>
      </c>
      <c r="B23" s="36" t="s">
        <v>74</v>
      </c>
      <c r="C23" s="37">
        <v>280.96284000000014</v>
      </c>
      <c r="D23" s="30">
        <v>0</v>
      </c>
      <c r="E23" s="31"/>
      <c r="F23" s="21">
        <v>0</v>
      </c>
      <c r="G23" s="31"/>
      <c r="H23" s="27">
        <f>'лист 1'!E24</f>
        <v>0</v>
      </c>
      <c r="I23" s="31"/>
      <c r="J23" s="27">
        <f>'лист 1'!F24</f>
        <v>8.2100000000000009</v>
      </c>
      <c r="K23" s="31"/>
      <c r="L23" s="27">
        <f>'лист 1'!G24</f>
        <v>98.52000000000001</v>
      </c>
      <c r="M23" s="31"/>
      <c r="N23" s="32">
        <v>355.83000000000004</v>
      </c>
      <c r="O23" s="31"/>
      <c r="P23" s="27">
        <f>'лист 1'!I24</f>
        <v>427.28</v>
      </c>
      <c r="Q23" s="31"/>
      <c r="R23" s="27">
        <f>'лист 1'!J24</f>
        <v>373.44881999999967</v>
      </c>
      <c r="S23" s="31">
        <v>700</v>
      </c>
      <c r="T23" s="27">
        <f>'лист 1'!K24</f>
        <v>265.14999999999998</v>
      </c>
      <c r="U23" s="31"/>
      <c r="V23" s="27">
        <f>'лист 1'!L24</f>
        <v>264.18476000000084</v>
      </c>
      <c r="W23" s="31">
        <v>600</v>
      </c>
      <c r="X23" s="27">
        <f>'лист 1'!M24</f>
        <v>27.497219999999846</v>
      </c>
      <c r="Y23" s="31"/>
      <c r="Z23" s="27">
        <f>'лист 1'!N24</f>
        <v>0</v>
      </c>
      <c r="AA23" s="31"/>
      <c r="AB23" s="28">
        <f t="shared" si="9"/>
        <v>-239.15796000000023</v>
      </c>
      <c r="AC23" s="29">
        <f t="shared" si="10"/>
        <v>1820.1208000000004</v>
      </c>
      <c r="AD23" s="29">
        <f t="shared" si="11"/>
        <v>1300</v>
      </c>
      <c r="AE23" s="30">
        <f>'лист 1'!P24</f>
        <v>0</v>
      </c>
      <c r="AF23" s="31"/>
      <c r="AG23" s="32">
        <f>'лист 1'!Q24</f>
        <v>0</v>
      </c>
      <c r="AH23" s="31">
        <v>500</v>
      </c>
      <c r="AI23" s="32">
        <f>'лист 1'!R24</f>
        <v>0</v>
      </c>
      <c r="AJ23" s="31"/>
      <c r="AK23" s="27">
        <f>'лист 1'!S24</f>
        <v>0</v>
      </c>
      <c r="AL23" s="42"/>
      <c r="AM23" s="45">
        <f>'лист 1'!T24</f>
        <v>387.29583999999966</v>
      </c>
      <c r="AN23" s="44">
        <v>400</v>
      </c>
      <c r="AO23" s="27">
        <f>'лист 1'!U24</f>
        <v>834.42478000000006</v>
      </c>
      <c r="AP23" s="31"/>
      <c r="AQ23" s="27">
        <f>'лист 1'!V24</f>
        <v>643.64300000000151</v>
      </c>
      <c r="AR23" s="31"/>
      <c r="AS23" s="27">
        <f>'лист 1'!W24</f>
        <v>950.05707999999879</v>
      </c>
      <c r="AT23" s="31">
        <v>1500</v>
      </c>
      <c r="AU23" s="27">
        <f>'лист 1'!X24</f>
        <v>904.82216000000176</v>
      </c>
      <c r="AV23" s="31">
        <v>1700</v>
      </c>
      <c r="AW23" s="27">
        <f>'лист 1'!Y24</f>
        <v>452.22375999999605</v>
      </c>
      <c r="AX23" s="31">
        <v>500</v>
      </c>
      <c r="AY23" s="27">
        <f>'лист 1'!Z24</f>
        <v>202.28312000000247</v>
      </c>
      <c r="AZ23" s="31"/>
      <c r="BA23" s="27">
        <f>'лист 1'!AA24</f>
        <v>115.93061999999993</v>
      </c>
      <c r="BB23" s="31">
        <v>1000</v>
      </c>
      <c r="BC23" s="28">
        <f t="shared" si="3"/>
        <v>870.16167999999948</v>
      </c>
      <c r="BD23" s="33">
        <f t="shared" si="4"/>
        <v>4490.6803600000003</v>
      </c>
      <c r="BE23" s="34">
        <f t="shared" si="5"/>
        <v>5600</v>
      </c>
      <c r="BF23" s="38" t="s">
        <v>77</v>
      </c>
      <c r="BG23" s="36" t="s">
        <v>74</v>
      </c>
      <c r="BH23" s="84">
        <f>'лист 1'!AC24</f>
        <v>16.558619999998083</v>
      </c>
      <c r="BI23" s="107">
        <v>0</v>
      </c>
      <c r="BJ23" s="102">
        <f>'лист 1'!AD24</f>
        <v>0</v>
      </c>
      <c r="BK23" s="109"/>
      <c r="BL23" s="101"/>
      <c r="CF23" s="28">
        <f t="shared" si="6"/>
        <v>853.60306000000139</v>
      </c>
      <c r="CG23" s="33">
        <f t="shared" si="7"/>
        <v>16.558619999998083</v>
      </c>
      <c r="CH23" s="34">
        <f t="shared" si="8"/>
        <v>0</v>
      </c>
      <c r="CI23" s="113" t="s">
        <v>77</v>
      </c>
      <c r="CJ23" s="36" t="s">
        <v>74</v>
      </c>
    </row>
    <row r="24" spans="1:126" s="21" customFormat="1" ht="15" hidden="1" x14ac:dyDescent="0.25">
      <c r="A24" s="113" t="s">
        <v>78</v>
      </c>
      <c r="B24" s="36" t="s">
        <v>79</v>
      </c>
      <c r="C24" s="37">
        <v>-22.518959999996696</v>
      </c>
      <c r="D24" s="30">
        <v>0</v>
      </c>
      <c r="E24" s="31"/>
      <c r="F24" s="21">
        <v>0</v>
      </c>
      <c r="G24" s="31"/>
      <c r="H24" s="27">
        <f>'лист 1'!E25</f>
        <v>0</v>
      </c>
      <c r="I24" s="31">
        <v>100</v>
      </c>
      <c r="J24" s="27">
        <f>'лист 1'!F25</f>
        <v>320.19000000000005</v>
      </c>
      <c r="K24" s="31"/>
      <c r="L24" s="27">
        <f>'лист 1'!G25</f>
        <v>426.92000000000007</v>
      </c>
      <c r="M24" s="31">
        <v>250</v>
      </c>
      <c r="N24" s="32">
        <v>1012.8200000000002</v>
      </c>
      <c r="O24" s="31"/>
      <c r="P24" s="27">
        <f>'лист 1'!I25</f>
        <v>2482.9</v>
      </c>
      <c r="Q24" s="31">
        <v>5000</v>
      </c>
      <c r="R24" s="27">
        <f>'лист 1'!J25</f>
        <v>2012.4885000000004</v>
      </c>
      <c r="S24" s="31"/>
      <c r="T24" s="27">
        <f>'лист 1'!K25</f>
        <v>371.11</v>
      </c>
      <c r="U24" s="31">
        <v>1500</v>
      </c>
      <c r="V24" s="27">
        <f>'лист 1'!L25</f>
        <v>112.86225999999893</v>
      </c>
      <c r="W24" s="31"/>
      <c r="X24" s="27">
        <f>'лист 1'!M25</f>
        <v>91.21481999997944</v>
      </c>
      <c r="Y24" s="31"/>
      <c r="Z24" s="27">
        <f>'лист 1'!N25</f>
        <v>0</v>
      </c>
      <c r="AA24" s="31"/>
      <c r="AB24" s="28">
        <f t="shared" si="9"/>
        <v>-3.024539999974877</v>
      </c>
      <c r="AC24" s="29">
        <f t="shared" si="10"/>
        <v>6830.5055799999782</v>
      </c>
      <c r="AD24" s="29">
        <f t="shared" si="11"/>
        <v>6850</v>
      </c>
      <c r="AE24" s="30">
        <f>'лист 1'!P25</f>
        <v>0</v>
      </c>
      <c r="AF24" s="31"/>
      <c r="AG24" s="32">
        <f>'лист 1'!Q25</f>
        <v>0</v>
      </c>
      <c r="AH24" s="31"/>
      <c r="AI24" s="32">
        <f>'лист 1'!R25</f>
        <v>52.388400000005198</v>
      </c>
      <c r="AJ24" s="31"/>
      <c r="AK24" s="27">
        <f>'лист 1'!S25</f>
        <v>75.355260000000783</v>
      </c>
      <c r="AL24" s="42">
        <v>500</v>
      </c>
      <c r="AM24" s="45">
        <f>'лист 1'!T25</f>
        <v>242.38015999999564</v>
      </c>
      <c r="AN24" s="44"/>
      <c r="AO24" s="27">
        <f>'лист 1'!U25</f>
        <v>2571.8600200000037</v>
      </c>
      <c r="AP24" s="31">
        <v>2600</v>
      </c>
      <c r="AQ24" s="27">
        <f>'лист 1'!V25</f>
        <v>2304.8167600000011</v>
      </c>
      <c r="AR24" s="31"/>
      <c r="AS24" s="27">
        <f>'лист 1'!W25</f>
        <v>2494.0964399999889</v>
      </c>
      <c r="AT24" s="31">
        <v>5500</v>
      </c>
      <c r="AU24" s="27">
        <f>'лист 1'!X25</f>
        <v>196.10618000000119</v>
      </c>
      <c r="AV24" s="31">
        <v>1000</v>
      </c>
      <c r="AW24" s="27">
        <f>'лист 1'!Y25</f>
        <v>214.43058000000858</v>
      </c>
      <c r="AX24" s="31">
        <v>350</v>
      </c>
      <c r="AY24" s="27">
        <f>'лист 1'!Z25</f>
        <v>92.851979999992338</v>
      </c>
      <c r="AZ24" s="31"/>
      <c r="BA24" s="27">
        <f>'лист 1'!AA25</f>
        <v>5.4654600000067877</v>
      </c>
      <c r="BB24" s="31"/>
      <c r="BC24" s="28">
        <f t="shared" si="3"/>
        <v>1697.2242200000219</v>
      </c>
      <c r="BD24" s="33">
        <f t="shared" si="4"/>
        <v>8249.7512400000032</v>
      </c>
      <c r="BE24" s="34">
        <f t="shared" si="5"/>
        <v>9950</v>
      </c>
      <c r="BF24" s="35" t="s">
        <v>78</v>
      </c>
      <c r="BG24" s="36" t="s">
        <v>79</v>
      </c>
      <c r="BH24" s="84">
        <f>'лист 1'!AC25</f>
        <v>0</v>
      </c>
      <c r="BI24" s="107">
        <v>0</v>
      </c>
      <c r="BJ24" s="102">
        <f>'лист 1'!AD25</f>
        <v>0</v>
      </c>
      <c r="BK24" s="109"/>
      <c r="BL24" s="101"/>
      <c r="CF24" s="28">
        <f t="shared" si="6"/>
        <v>1697.2242200000219</v>
      </c>
      <c r="CG24" s="33">
        <f t="shared" si="7"/>
        <v>0</v>
      </c>
      <c r="CH24" s="34">
        <f t="shared" si="8"/>
        <v>0</v>
      </c>
      <c r="CI24" s="113" t="s">
        <v>78</v>
      </c>
      <c r="CJ24" s="36" t="s">
        <v>79</v>
      </c>
    </row>
    <row r="25" spans="1:126" s="21" customFormat="1" ht="14.45" hidden="1" customHeight="1" x14ac:dyDescent="0.25">
      <c r="A25" s="113" t="s">
        <v>80</v>
      </c>
      <c r="B25" s="36" t="s">
        <v>81</v>
      </c>
      <c r="C25" s="37">
        <v>107.43885999999921</v>
      </c>
      <c r="D25" s="30">
        <v>0</v>
      </c>
      <c r="E25" s="31"/>
      <c r="F25" s="21">
        <v>0</v>
      </c>
      <c r="G25" s="31"/>
      <c r="H25" s="27">
        <f>'лист 1'!E26</f>
        <v>0</v>
      </c>
      <c r="I25" s="31"/>
      <c r="J25" s="27">
        <f>'лист 1'!F26</f>
        <v>0</v>
      </c>
      <c r="K25" s="31"/>
      <c r="L25" s="27">
        <f>'лист 1'!G26</f>
        <v>0</v>
      </c>
      <c r="M25" s="31"/>
      <c r="N25" s="32">
        <v>0</v>
      </c>
      <c r="O25" s="31"/>
      <c r="P25" s="27">
        <f>'лист 1'!I26</f>
        <v>0</v>
      </c>
      <c r="Q25" s="31"/>
      <c r="R25" s="27">
        <f>'лист 1'!J26</f>
        <v>25.574979999999179</v>
      </c>
      <c r="S25" s="31"/>
      <c r="T25" s="27">
        <f>'лист 1'!K26</f>
        <v>3.54</v>
      </c>
      <c r="U25" s="31"/>
      <c r="V25" s="27">
        <f>'лист 1'!L26</f>
        <v>3.480239999999295</v>
      </c>
      <c r="W25" s="31"/>
      <c r="X25" s="27">
        <f>'лист 1'!M26</f>
        <v>2.927180000000527</v>
      </c>
      <c r="Y25" s="31"/>
      <c r="Z25" s="27">
        <f>'лист 1'!N26</f>
        <v>2.9065200000001745</v>
      </c>
      <c r="AA25" s="31"/>
      <c r="AB25" s="28">
        <f t="shared" si="9"/>
        <v>69.009940000000029</v>
      </c>
      <c r="AC25" s="29">
        <f t="shared" si="10"/>
        <v>38.428919999999181</v>
      </c>
      <c r="AD25" s="29">
        <f t="shared" si="11"/>
        <v>0</v>
      </c>
      <c r="AE25" s="30">
        <f>'лист 1'!P26</f>
        <v>2.939199999999822</v>
      </c>
      <c r="AF25" s="31"/>
      <c r="AG25" s="32">
        <f>'лист 1'!Q26</f>
        <v>2.8334600000002901</v>
      </c>
      <c r="AH25" s="31"/>
      <c r="AI25" s="32">
        <f>'лист 1'!R26</f>
        <v>3.523400000000307</v>
      </c>
      <c r="AJ25" s="31"/>
      <c r="AK25" s="27">
        <f>'лист 1'!S26</f>
        <v>3.859739999999924</v>
      </c>
      <c r="AL25" s="42"/>
      <c r="AM25" s="45">
        <f>'лист 1'!T26</f>
        <v>3.8107199999986299</v>
      </c>
      <c r="AN25" s="44"/>
      <c r="AO25" s="27">
        <f>'лист 1'!U26</f>
        <v>15.237280000001652</v>
      </c>
      <c r="AP25" s="31"/>
      <c r="AQ25" s="27">
        <f>'лист 1'!V26</f>
        <v>7.9955599999983953</v>
      </c>
      <c r="AR25" s="31"/>
      <c r="AS25" s="27">
        <f>'лист 1'!W26</f>
        <v>2.7233799999995338</v>
      </c>
      <c r="AT25" s="31"/>
      <c r="AU25" s="27">
        <f>'лист 1'!X26</f>
        <v>0.12168000000173379</v>
      </c>
      <c r="AV25" s="31"/>
      <c r="AW25" s="27">
        <f>'лист 1'!Y26</f>
        <v>0</v>
      </c>
      <c r="AX25" s="31"/>
      <c r="AY25" s="27">
        <f>'лист 1'!Z26</f>
        <v>0</v>
      </c>
      <c r="AZ25" s="31"/>
      <c r="BA25" s="27">
        <f>'лист 1'!AA26</f>
        <v>0</v>
      </c>
      <c r="BB25" s="31"/>
      <c r="BC25" s="28">
        <f t="shared" si="3"/>
        <v>25.965519999999742</v>
      </c>
      <c r="BD25" s="33">
        <f t="shared" si="4"/>
        <v>43.044420000000287</v>
      </c>
      <c r="BE25" s="34">
        <f t="shared" si="5"/>
        <v>0</v>
      </c>
      <c r="BF25" s="35" t="s">
        <v>80</v>
      </c>
      <c r="BG25" s="36" t="s">
        <v>81</v>
      </c>
      <c r="BH25" s="84">
        <f>'лист 1'!AC26</f>
        <v>0</v>
      </c>
      <c r="BI25" s="107">
        <v>0</v>
      </c>
      <c r="BJ25" s="102">
        <f>'лист 1'!AD26</f>
        <v>0</v>
      </c>
      <c r="BK25" s="109"/>
      <c r="BL25" s="101"/>
      <c r="CF25" s="28">
        <f t="shared" si="6"/>
        <v>25.965519999999742</v>
      </c>
      <c r="CG25" s="33">
        <f t="shared" si="7"/>
        <v>0</v>
      </c>
      <c r="CH25" s="34">
        <f t="shared" si="8"/>
        <v>0</v>
      </c>
      <c r="CI25" s="113" t="s">
        <v>80</v>
      </c>
      <c r="CJ25" s="36" t="s">
        <v>81</v>
      </c>
    </row>
    <row r="26" spans="1:126" s="21" customFormat="1" ht="14.45" hidden="1" customHeight="1" x14ac:dyDescent="0.25">
      <c r="A26" s="113" t="s">
        <v>82</v>
      </c>
      <c r="B26" s="36" t="s">
        <v>83</v>
      </c>
      <c r="C26" s="37">
        <v>2165.3714899999995</v>
      </c>
      <c r="D26" s="30">
        <v>50.77</v>
      </c>
      <c r="E26" s="31"/>
      <c r="F26" s="21">
        <v>58.980000000000004</v>
      </c>
      <c r="G26" s="31"/>
      <c r="H26" s="27">
        <f>'лист 1'!E27</f>
        <v>39.320000000000007</v>
      </c>
      <c r="I26" s="31"/>
      <c r="J26" s="27">
        <f>'лист 1'!F27</f>
        <v>58.980000000000004</v>
      </c>
      <c r="K26" s="31"/>
      <c r="L26" s="27">
        <f>'лист 1'!G27</f>
        <v>47.53</v>
      </c>
      <c r="M26" s="31"/>
      <c r="N26" s="32">
        <v>112.99000000000001</v>
      </c>
      <c r="O26" s="31"/>
      <c r="P26" s="27">
        <f>'лист 1'!I27</f>
        <v>64.740000000000009</v>
      </c>
      <c r="Q26" s="31"/>
      <c r="R26" s="27">
        <f>'лист 1'!J27</f>
        <v>104.63266000000006</v>
      </c>
      <c r="S26" s="31"/>
      <c r="T26" s="27">
        <f>'лист 1'!K27</f>
        <v>87.38</v>
      </c>
      <c r="U26" s="31"/>
      <c r="V26" s="27">
        <f>'лист 1'!L27</f>
        <v>65.905120000001034</v>
      </c>
      <c r="W26" s="31"/>
      <c r="X26" s="27">
        <f>'лист 1'!M27</f>
        <v>55.096239999999604</v>
      </c>
      <c r="Y26" s="31"/>
      <c r="Z26" s="27">
        <f>'лист 1'!N27</f>
        <v>62.292820000000177</v>
      </c>
      <c r="AA26" s="31"/>
      <c r="AB26" s="28">
        <f t="shared" si="9"/>
        <v>1356.7546499999985</v>
      </c>
      <c r="AC26" s="29">
        <f t="shared" si="10"/>
        <v>808.61684000000105</v>
      </c>
      <c r="AD26" s="29">
        <f t="shared" si="11"/>
        <v>0</v>
      </c>
      <c r="AE26" s="30">
        <f>'лист 1'!P27</f>
        <v>61.720019999998158</v>
      </c>
      <c r="AF26" s="31"/>
      <c r="AG26" s="32">
        <f>'лист 1'!Q27</f>
        <v>47.837980000000833</v>
      </c>
      <c r="AH26" s="31">
        <v>100</v>
      </c>
      <c r="AI26" s="32">
        <f>'лист 1'!R27</f>
        <v>56.154799999999518</v>
      </c>
      <c r="AJ26" s="31"/>
      <c r="AK26" s="27">
        <f>'лист 1'!S27</f>
        <v>62.051519999999719</v>
      </c>
      <c r="AL26" s="42"/>
      <c r="AM26" s="45">
        <f>'лист 1'!T27</f>
        <v>55.563539999999769</v>
      </c>
      <c r="AN26" s="44"/>
      <c r="AO26" s="27">
        <f>'лист 1'!U27</f>
        <v>97.179940000000428</v>
      </c>
      <c r="AP26" s="31"/>
      <c r="AQ26" s="27">
        <f>'лист 1'!V27</f>
        <v>73.500080000001077</v>
      </c>
      <c r="AR26" s="31"/>
      <c r="AS26" s="27">
        <f>'лист 1'!W27</f>
        <v>125.34913999999833</v>
      </c>
      <c r="AT26" s="31">
        <v>500</v>
      </c>
      <c r="AU26" s="27">
        <f>'лист 1'!X27</f>
        <v>75.071760000000666</v>
      </c>
      <c r="AV26" s="31"/>
      <c r="AW26" s="27">
        <f>'лист 1'!Y27</f>
        <v>73.276480000001271</v>
      </c>
      <c r="AX26" s="31"/>
      <c r="AY26" s="27">
        <f>'лист 1'!Z27</f>
        <v>61.684359999998676</v>
      </c>
      <c r="AZ26" s="31"/>
      <c r="BA26" s="27">
        <f>'лист 1'!AA27</f>
        <v>69.430060000001021</v>
      </c>
      <c r="BB26" s="31"/>
      <c r="BC26" s="28">
        <f t="shared" si="3"/>
        <v>1097.9349699999989</v>
      </c>
      <c r="BD26" s="33">
        <f t="shared" si="4"/>
        <v>858.81967999999961</v>
      </c>
      <c r="BE26" s="34">
        <f t="shared" si="5"/>
        <v>600</v>
      </c>
      <c r="BF26" s="35" t="s">
        <v>82</v>
      </c>
      <c r="BG26" s="36" t="s">
        <v>83</v>
      </c>
      <c r="BH26" s="84">
        <f>'лист 1'!AC27</f>
        <v>58.633059999999638</v>
      </c>
      <c r="BI26" s="107">
        <v>1097.93</v>
      </c>
      <c r="BJ26" s="102">
        <f>'лист 1'!AD27</f>
        <v>0</v>
      </c>
      <c r="BK26" s="109"/>
      <c r="BL26" s="101"/>
      <c r="CF26" s="28">
        <f t="shared" si="6"/>
        <v>2137.2319099999995</v>
      </c>
      <c r="CG26" s="33">
        <f t="shared" si="7"/>
        <v>58.633059999999638</v>
      </c>
      <c r="CH26" s="34">
        <f t="shared" si="8"/>
        <v>1097.93</v>
      </c>
      <c r="CI26" s="113" t="s">
        <v>82</v>
      </c>
      <c r="CJ26" s="36" t="s">
        <v>83</v>
      </c>
    </row>
    <row r="27" spans="1:126" s="21" customFormat="1" ht="15" hidden="1" x14ac:dyDescent="0.25">
      <c r="A27" s="113" t="s">
        <v>84</v>
      </c>
      <c r="B27" s="36" t="s">
        <v>85</v>
      </c>
      <c r="C27" s="37">
        <v>-1.7799999950511847E-3</v>
      </c>
      <c r="D27" s="30">
        <v>0</v>
      </c>
      <c r="E27" s="31"/>
      <c r="F27" s="21">
        <v>0</v>
      </c>
      <c r="G27" s="31"/>
      <c r="H27" s="27">
        <f>'лист 1'!E28</f>
        <v>0</v>
      </c>
      <c r="I27" s="31"/>
      <c r="J27" s="27">
        <f>'лист 1'!F28</f>
        <v>0</v>
      </c>
      <c r="K27" s="31"/>
      <c r="L27" s="27">
        <f>'лист 1'!G28</f>
        <v>0</v>
      </c>
      <c r="M27" s="31"/>
      <c r="N27" s="32">
        <v>0</v>
      </c>
      <c r="O27" s="31"/>
      <c r="P27" s="27">
        <f>'лист 1'!I28</f>
        <v>0</v>
      </c>
      <c r="Q27" s="31"/>
      <c r="R27" s="27">
        <f>'лист 1'!J28</f>
        <v>5.3307600000026376</v>
      </c>
      <c r="S27" s="31"/>
      <c r="T27" s="27">
        <f>'лист 1'!K28</f>
        <v>0</v>
      </c>
      <c r="U27" s="31"/>
      <c r="V27" s="27">
        <f>'лист 1'!L28</f>
        <v>0</v>
      </c>
      <c r="W27" s="31"/>
      <c r="X27" s="27">
        <f>'лист 1'!M28</f>
        <v>0</v>
      </c>
      <c r="Y27" s="31"/>
      <c r="Z27" s="27">
        <f>'лист 1'!N28</f>
        <v>0</v>
      </c>
      <c r="AA27" s="31"/>
      <c r="AB27" s="28">
        <f t="shared" si="9"/>
        <v>-5.3325399999976888</v>
      </c>
      <c r="AC27" s="29">
        <f t="shared" si="10"/>
        <v>5.3307600000026376</v>
      </c>
      <c r="AD27" s="29">
        <f t="shared" si="11"/>
        <v>0</v>
      </c>
      <c r="AE27" s="30">
        <f>'лист 1'!P28</f>
        <v>0</v>
      </c>
      <c r="AF27" s="31"/>
      <c r="AG27" s="32">
        <f>'лист 1'!Q28</f>
        <v>0</v>
      </c>
      <c r="AH27" s="31"/>
      <c r="AI27" s="32">
        <f>'лист 1'!R28</f>
        <v>0</v>
      </c>
      <c r="AJ27" s="31"/>
      <c r="AK27" s="27">
        <f>'лист 1'!S28</f>
        <v>0</v>
      </c>
      <c r="AL27" s="42"/>
      <c r="AM27" s="45">
        <f>'лист 1'!T28</f>
        <v>0</v>
      </c>
      <c r="AN27" s="44"/>
      <c r="AO27" s="27">
        <f>'лист 1'!U28</f>
        <v>0</v>
      </c>
      <c r="AP27" s="31"/>
      <c r="AQ27" s="27">
        <f>'лист 1'!V28</f>
        <v>0</v>
      </c>
      <c r="AR27" s="31"/>
      <c r="AS27" s="27">
        <f>'лист 1'!W28</f>
        <v>0</v>
      </c>
      <c r="AT27" s="31"/>
      <c r="AU27" s="27">
        <f>'лист 1'!X28</f>
        <v>0</v>
      </c>
      <c r="AV27" s="31"/>
      <c r="AW27" s="27">
        <f>'лист 1'!Y28</f>
        <v>0</v>
      </c>
      <c r="AX27" s="31"/>
      <c r="AY27" s="27">
        <f>'лист 1'!Z28</f>
        <v>0</v>
      </c>
      <c r="AZ27" s="31"/>
      <c r="BA27" s="27">
        <f>'лист 1'!AA28</f>
        <v>0</v>
      </c>
      <c r="BB27" s="31">
        <v>5.33</v>
      </c>
      <c r="BC27" s="28">
        <f t="shared" si="3"/>
        <v>-2.5399999976887244E-3</v>
      </c>
      <c r="BD27" s="33">
        <f t="shared" si="4"/>
        <v>0</v>
      </c>
      <c r="BE27" s="34">
        <f t="shared" si="5"/>
        <v>5.33</v>
      </c>
      <c r="BF27" s="40" t="s">
        <v>84</v>
      </c>
      <c r="BG27" s="39" t="s">
        <v>86</v>
      </c>
      <c r="BH27" s="84">
        <f>'лист 1'!AC28</f>
        <v>0</v>
      </c>
      <c r="BI27" s="107">
        <v>0</v>
      </c>
      <c r="BJ27" s="102">
        <f>'лист 1'!AD28</f>
        <v>0</v>
      </c>
      <c r="BK27" s="109"/>
      <c r="BL27" s="101"/>
      <c r="CF27" s="28">
        <f t="shared" si="6"/>
        <v>-2.5399999976887244E-3</v>
      </c>
      <c r="CG27" s="33">
        <f t="shared" si="7"/>
        <v>0</v>
      </c>
      <c r="CH27" s="34">
        <f t="shared" si="8"/>
        <v>0</v>
      </c>
      <c r="CI27" s="113" t="s">
        <v>84</v>
      </c>
      <c r="CJ27" s="36" t="s">
        <v>86</v>
      </c>
    </row>
    <row r="28" spans="1:126" s="21" customFormat="1" ht="14.45" hidden="1" customHeight="1" x14ac:dyDescent="0.25">
      <c r="A28" s="113" t="s">
        <v>87</v>
      </c>
      <c r="B28" s="36" t="s">
        <v>88</v>
      </c>
      <c r="C28" s="37">
        <v>2296.5716400000001</v>
      </c>
      <c r="D28" s="30">
        <v>0</v>
      </c>
      <c r="E28" s="31"/>
      <c r="F28" s="21">
        <v>0</v>
      </c>
      <c r="G28" s="31"/>
      <c r="H28" s="27">
        <f>'лист 1'!E29</f>
        <v>0</v>
      </c>
      <c r="I28" s="31"/>
      <c r="J28" s="27">
        <f>'лист 1'!F29</f>
        <v>0</v>
      </c>
      <c r="K28" s="31"/>
      <c r="L28" s="27">
        <f>'лист 1'!G29</f>
        <v>0</v>
      </c>
      <c r="M28" s="31"/>
      <c r="N28" s="32">
        <v>0</v>
      </c>
      <c r="O28" s="31"/>
      <c r="P28" s="27">
        <f>'лист 1'!I29</f>
        <v>0</v>
      </c>
      <c r="Q28" s="31"/>
      <c r="R28" s="27">
        <f>'лист 1'!J29</f>
        <v>10.087520000000387</v>
      </c>
      <c r="S28" s="31"/>
      <c r="T28" s="27">
        <f>'лист 1'!K29</f>
        <v>0</v>
      </c>
      <c r="U28" s="31"/>
      <c r="V28" s="27">
        <f>'лист 1'!L29</f>
        <v>7.8919999999360474E-2</v>
      </c>
      <c r="W28" s="31"/>
      <c r="X28" s="27">
        <f>'лист 1'!M29</f>
        <v>1.7880000000593553E-2</v>
      </c>
      <c r="Y28" s="31"/>
      <c r="Z28" s="27">
        <f>'лист 1'!N29</f>
        <v>0</v>
      </c>
      <c r="AA28" s="31"/>
      <c r="AB28" s="28">
        <f t="shared" si="9"/>
        <v>2286.3873199999998</v>
      </c>
      <c r="AC28" s="29">
        <f t="shared" si="10"/>
        <v>10.184320000000341</v>
      </c>
      <c r="AD28" s="29">
        <f t="shared" si="11"/>
        <v>0</v>
      </c>
      <c r="AE28" s="30">
        <v>0</v>
      </c>
      <c r="AF28" s="31"/>
      <c r="AG28" s="32">
        <f>'лист 1'!Q29</f>
        <v>0</v>
      </c>
      <c r="AH28" s="31"/>
      <c r="AI28" s="32">
        <f>'лист 1'!R29</f>
        <v>3.5760000000170745E-2</v>
      </c>
      <c r="AJ28" s="31"/>
      <c r="AK28" s="27">
        <f>'лист 1'!S29</f>
        <v>0</v>
      </c>
      <c r="AL28" s="42"/>
      <c r="AM28" s="45">
        <f>'лист 1'!T29</f>
        <v>0</v>
      </c>
      <c r="AN28" s="44"/>
      <c r="AO28" s="27">
        <f>'лист 1'!U29</f>
        <v>8.9399999997885962E-3</v>
      </c>
      <c r="AP28" s="31"/>
      <c r="AQ28" s="27">
        <f>'лист 1'!V29</f>
        <v>15.3132</v>
      </c>
      <c r="AR28" s="31"/>
      <c r="AS28" s="27">
        <f>'лист 1'!W29</f>
        <v>61.00480000000001</v>
      </c>
      <c r="AT28" s="31"/>
      <c r="AU28" s="27">
        <f>'лист 1'!X29</f>
        <v>36.94080000000001</v>
      </c>
      <c r="AV28" s="31"/>
      <c r="AW28" s="27">
        <f>'лист 1'!Y29</f>
        <v>1.4195999999999878</v>
      </c>
      <c r="AX28" s="31"/>
      <c r="AY28" s="27">
        <f>'лист 1'!Z29</f>
        <v>124.25860000000003</v>
      </c>
      <c r="AZ28" s="31"/>
      <c r="BA28" s="27">
        <f>'лист 1'!AA29</f>
        <v>31.332599999999999</v>
      </c>
      <c r="BB28" s="31"/>
      <c r="BC28" s="28">
        <f t="shared" si="3"/>
        <v>2016.0730199999998</v>
      </c>
      <c r="BD28" s="33">
        <f t="shared" si="4"/>
        <v>270.3143</v>
      </c>
      <c r="BE28" s="34">
        <f t="shared" si="5"/>
        <v>0</v>
      </c>
      <c r="BF28" s="35" t="s">
        <v>87</v>
      </c>
      <c r="BG28" s="36" t="s">
        <v>88</v>
      </c>
      <c r="BH28" s="84">
        <f>'лист 1'!AC29</f>
        <v>0</v>
      </c>
      <c r="BI28" s="107">
        <v>0</v>
      </c>
      <c r="BJ28" s="102">
        <f>'лист 1'!AD29</f>
        <v>0</v>
      </c>
      <c r="BK28" s="109"/>
      <c r="BL28" s="101"/>
      <c r="CF28" s="28">
        <f t="shared" si="6"/>
        <v>2016.0730199999998</v>
      </c>
      <c r="CG28" s="33">
        <f t="shared" si="7"/>
        <v>0</v>
      </c>
      <c r="CH28" s="34">
        <f t="shared" si="8"/>
        <v>0</v>
      </c>
      <c r="CI28" s="113" t="s">
        <v>87</v>
      </c>
      <c r="CJ28" s="36" t="s">
        <v>88</v>
      </c>
    </row>
    <row r="29" spans="1:126" s="21" customFormat="1" ht="15" hidden="1" x14ac:dyDescent="0.25">
      <c r="A29" s="113" t="s">
        <v>89</v>
      </c>
      <c r="B29" s="36" t="s">
        <v>90</v>
      </c>
      <c r="C29" s="37">
        <v>2.8000000156680471E-4</v>
      </c>
      <c r="D29" s="30">
        <v>0</v>
      </c>
      <c r="E29" s="31"/>
      <c r="F29" s="21">
        <v>0</v>
      </c>
      <c r="G29" s="31"/>
      <c r="H29" s="27">
        <f>'лист 1'!E30</f>
        <v>0</v>
      </c>
      <c r="I29" s="31"/>
      <c r="J29" s="27">
        <f>'лист 1'!F30</f>
        <v>0</v>
      </c>
      <c r="K29" s="31"/>
      <c r="L29" s="27">
        <f>'лист 1'!G30</f>
        <v>0</v>
      </c>
      <c r="M29" s="31"/>
      <c r="N29" s="32">
        <v>0</v>
      </c>
      <c r="O29" s="31"/>
      <c r="P29" s="27">
        <f>'лист 1'!I30</f>
        <v>0</v>
      </c>
      <c r="Q29" s="31"/>
      <c r="R29" s="27">
        <f>'лист 1'!J30</f>
        <v>4.2803399999982599</v>
      </c>
      <c r="S29" s="31"/>
      <c r="T29" s="27">
        <f>'лист 1'!K30</f>
        <v>0</v>
      </c>
      <c r="U29" s="31"/>
      <c r="V29" s="27">
        <f>'лист 1'!L30</f>
        <v>0</v>
      </c>
      <c r="W29" s="31"/>
      <c r="X29" s="27">
        <f>'лист 1'!M30</f>
        <v>0</v>
      </c>
      <c r="Y29" s="31">
        <v>844.14</v>
      </c>
      <c r="Z29" s="27">
        <f>'лист 1'!N30</f>
        <v>0</v>
      </c>
      <c r="AA29" s="31"/>
      <c r="AB29" s="28">
        <f t="shared" si="9"/>
        <v>839.85994000000335</v>
      </c>
      <c r="AC29" s="29">
        <f t="shared" si="10"/>
        <v>4.2803399999982599</v>
      </c>
      <c r="AD29" s="29">
        <f t="shared" si="11"/>
        <v>844.14</v>
      </c>
      <c r="AE29" s="30">
        <f>'лист 1'!P30</f>
        <v>0</v>
      </c>
      <c r="AF29" s="31"/>
      <c r="AG29" s="32">
        <f>'лист 1'!Q30</f>
        <v>0</v>
      </c>
      <c r="AH29" s="31"/>
      <c r="AI29" s="32">
        <f>'лист 1'!R30</f>
        <v>0</v>
      </c>
      <c r="AJ29" s="31"/>
      <c r="AK29" s="27">
        <f>'лист 1'!S30</f>
        <v>0</v>
      </c>
      <c r="AL29" s="42"/>
      <c r="AM29" s="45">
        <f>'лист 1'!T30</f>
        <v>0</v>
      </c>
      <c r="AN29" s="44"/>
      <c r="AO29" s="27">
        <f>'лист 1'!U30</f>
        <v>0</v>
      </c>
      <c r="AP29" s="31"/>
      <c r="AQ29" s="27">
        <f>'лист 1'!V30</f>
        <v>0</v>
      </c>
      <c r="AR29" s="31"/>
      <c r="AS29" s="27">
        <f>'лист 1'!W30</f>
        <v>0</v>
      </c>
      <c r="AT29" s="31"/>
      <c r="AU29" s="27">
        <f>'лист 1'!X30</f>
        <v>0</v>
      </c>
      <c r="AV29" s="31"/>
      <c r="AW29" s="27">
        <f>'лист 1'!Y30</f>
        <v>0</v>
      </c>
      <c r="AX29" s="31"/>
      <c r="AY29" s="27">
        <f>'лист 1'!Z30</f>
        <v>0</v>
      </c>
      <c r="AZ29" s="31"/>
      <c r="BA29" s="27">
        <f>'лист 1'!AA30</f>
        <v>0</v>
      </c>
      <c r="BB29" s="31"/>
      <c r="BC29" s="28">
        <f t="shared" si="3"/>
        <v>839.85994000000335</v>
      </c>
      <c r="BD29" s="33">
        <f t="shared" si="4"/>
        <v>0</v>
      </c>
      <c r="BE29" s="34">
        <f t="shared" si="5"/>
        <v>0</v>
      </c>
      <c r="BF29" s="35" t="s">
        <v>89</v>
      </c>
      <c r="BG29" s="36" t="s">
        <v>90</v>
      </c>
      <c r="BH29" s="84">
        <f>'лист 1'!AC30</f>
        <v>0</v>
      </c>
      <c r="BI29" s="107">
        <v>0</v>
      </c>
      <c r="BJ29" s="102">
        <f>'лист 1'!AD30</f>
        <v>0</v>
      </c>
      <c r="BK29" s="109"/>
      <c r="BL29" s="101"/>
      <c r="CF29" s="28">
        <f t="shared" si="6"/>
        <v>839.85994000000335</v>
      </c>
      <c r="CG29" s="33">
        <f t="shared" si="7"/>
        <v>0</v>
      </c>
      <c r="CH29" s="34">
        <f t="shared" si="8"/>
        <v>0</v>
      </c>
      <c r="CI29" s="113" t="s">
        <v>89</v>
      </c>
      <c r="CJ29" s="36" t="s">
        <v>90</v>
      </c>
      <c r="DV29" s="21" t="s">
        <v>2</v>
      </c>
    </row>
    <row r="30" spans="1:126" s="21" customFormat="1" ht="15" hidden="1" x14ac:dyDescent="0.25">
      <c r="A30" s="113" t="s">
        <v>91</v>
      </c>
      <c r="B30" s="36" t="s">
        <v>92</v>
      </c>
      <c r="C30" s="37">
        <v>-14059.518930000004</v>
      </c>
      <c r="D30" s="30">
        <v>0</v>
      </c>
      <c r="E30" s="31"/>
      <c r="F30" s="21">
        <v>0</v>
      </c>
      <c r="G30" s="31">
        <v>14060</v>
      </c>
      <c r="H30" s="27">
        <f>'лист 1'!E31</f>
        <v>0</v>
      </c>
      <c r="I30" s="31"/>
      <c r="J30" s="27">
        <f>'лист 1'!F31</f>
        <v>0</v>
      </c>
      <c r="K30" s="31"/>
      <c r="L30" s="27">
        <f>'лист 1'!G31</f>
        <v>812.79000000000008</v>
      </c>
      <c r="M30" s="31"/>
      <c r="N30" s="32">
        <v>2713.71</v>
      </c>
      <c r="O30" s="31"/>
      <c r="P30" s="27">
        <f>'лист 1'!I31</f>
        <v>1999.56</v>
      </c>
      <c r="Q30" s="31"/>
      <c r="R30" s="27">
        <f>'лист 1'!J31</f>
        <v>3866.1508000000031</v>
      </c>
      <c r="S30" s="31"/>
      <c r="T30" s="27">
        <f>'лист 1'!K31</f>
        <v>3898.23</v>
      </c>
      <c r="U30" s="31">
        <v>9392</v>
      </c>
      <c r="V30" s="27">
        <f>'лист 1'!L31</f>
        <v>2736.3594799999928</v>
      </c>
      <c r="W30" s="31"/>
      <c r="X30" s="27">
        <f>'лист 1'!M31</f>
        <v>0</v>
      </c>
      <c r="Y30" s="31"/>
      <c r="Z30" s="27">
        <f>'лист 1'!N31</f>
        <v>0</v>
      </c>
      <c r="AA30" s="31">
        <v>6635</v>
      </c>
      <c r="AB30" s="28">
        <f t="shared" si="9"/>
        <v>0.68079000000034284</v>
      </c>
      <c r="AC30" s="29">
        <f t="shared" si="10"/>
        <v>16026.800279999996</v>
      </c>
      <c r="AD30" s="29">
        <f t="shared" si="11"/>
        <v>30087</v>
      </c>
      <c r="AE30" s="30">
        <f>'лист 1'!P31</f>
        <v>0</v>
      </c>
      <c r="AF30" s="31"/>
      <c r="AG30" s="32">
        <f>'лист 1'!Q31</f>
        <v>0</v>
      </c>
      <c r="AH30" s="31"/>
      <c r="AI30" s="32">
        <f>'лист 1'!R31</f>
        <v>348.06101999999993</v>
      </c>
      <c r="AJ30" s="31"/>
      <c r="AK30" s="27">
        <f>'лист 1'!S31</f>
        <v>1859.9975000000013</v>
      </c>
      <c r="AL30" s="42"/>
      <c r="AM30" s="45">
        <f>'лист 1'!T31</f>
        <v>707.34693999999797</v>
      </c>
      <c r="AN30" s="44"/>
      <c r="AO30" s="27">
        <f>'лист 1'!U31</f>
        <v>3671.846620000003</v>
      </c>
      <c r="AP30" s="31">
        <v>2915</v>
      </c>
      <c r="AQ30" s="27">
        <f>'лист 1'!V31</f>
        <v>3711.3112599999995</v>
      </c>
      <c r="AR30" s="31">
        <v>4000</v>
      </c>
      <c r="AS30" s="27">
        <f>'лист 1'!W31</f>
        <v>5376.8452200000038</v>
      </c>
      <c r="AT30" s="31">
        <v>5500</v>
      </c>
      <c r="AU30" s="27">
        <f>'лист 1'!X31</f>
        <v>11806.147820000004</v>
      </c>
      <c r="AV30" s="31">
        <v>3260</v>
      </c>
      <c r="AW30" s="27">
        <f>'лист 1'!Y31</f>
        <v>16760.395619999996</v>
      </c>
      <c r="AX30" s="31">
        <v>17000</v>
      </c>
      <c r="AY30" s="27">
        <f>'лист 1'!Z31</f>
        <v>11273.082359999999</v>
      </c>
      <c r="AZ30" s="31">
        <v>11600</v>
      </c>
      <c r="BA30" s="27">
        <f>'лист 1'!AA31</f>
        <v>0</v>
      </c>
      <c r="BB30" s="31">
        <v>11273</v>
      </c>
      <c r="BC30" s="28">
        <f t="shared" si="3"/>
        <v>33.646429999995235</v>
      </c>
      <c r="BD30" s="48">
        <f t="shared" si="4"/>
        <v>55515.034360000005</v>
      </c>
      <c r="BE30" s="49">
        <f t="shared" si="5"/>
        <v>55548</v>
      </c>
      <c r="BF30" s="38" t="s">
        <v>91</v>
      </c>
      <c r="BG30" s="36" t="s">
        <v>92</v>
      </c>
      <c r="BH30" s="84">
        <f>'лист 1'!AC31</f>
        <v>0</v>
      </c>
      <c r="BI30" s="107">
        <v>0</v>
      </c>
      <c r="BJ30" s="102">
        <f>'лист 1'!AD31</f>
        <v>0</v>
      </c>
      <c r="BK30" s="109"/>
      <c r="BL30" s="101"/>
      <c r="CF30" s="28">
        <f t="shared" si="6"/>
        <v>33.646429999995235</v>
      </c>
      <c r="CG30" s="33">
        <f t="shared" si="7"/>
        <v>0</v>
      </c>
      <c r="CH30" s="34">
        <f t="shared" si="8"/>
        <v>0</v>
      </c>
      <c r="CI30" s="113" t="s">
        <v>91</v>
      </c>
      <c r="CJ30" s="36" t="s">
        <v>92</v>
      </c>
    </row>
    <row r="31" spans="1:126" s="21" customFormat="1" ht="15" hidden="1" x14ac:dyDescent="0.25">
      <c r="A31" s="113" t="s">
        <v>93</v>
      </c>
      <c r="B31" s="36" t="s">
        <v>94</v>
      </c>
      <c r="C31" s="37">
        <v>2.1644500000000164</v>
      </c>
      <c r="D31" s="30">
        <v>0</v>
      </c>
      <c r="E31" s="31"/>
      <c r="F31" s="21">
        <v>0</v>
      </c>
      <c r="G31" s="31"/>
      <c r="H31" s="27">
        <f>'лист 1'!E32</f>
        <v>0</v>
      </c>
      <c r="I31" s="31"/>
      <c r="J31" s="27">
        <f>'лист 1'!F32</f>
        <v>0</v>
      </c>
      <c r="K31" s="31"/>
      <c r="L31" s="27">
        <f>'лист 1'!G32</f>
        <v>0</v>
      </c>
      <c r="M31" s="31"/>
      <c r="N31" s="32">
        <v>0</v>
      </c>
      <c r="O31" s="31"/>
      <c r="P31" s="27">
        <f>'лист 1'!I32</f>
        <v>0</v>
      </c>
      <c r="Q31" s="31"/>
      <c r="R31" s="27">
        <f>'лист 1'!J32</f>
        <v>0</v>
      </c>
      <c r="S31" s="31"/>
      <c r="T31" s="27">
        <v>0</v>
      </c>
      <c r="U31" s="31"/>
      <c r="V31" s="27">
        <f>'лист 1'!L32</f>
        <v>0</v>
      </c>
      <c r="W31" s="31"/>
      <c r="X31" s="27">
        <f>'лист 1'!M32</f>
        <v>0</v>
      </c>
      <c r="Y31" s="31"/>
      <c r="Z31" s="27">
        <f>'лист 1'!N32</f>
        <v>0</v>
      </c>
      <c r="AA31" s="31"/>
      <c r="AB31" s="28">
        <f t="shared" si="9"/>
        <v>2.1644500000000164</v>
      </c>
      <c r="AC31" s="29">
        <f t="shared" si="10"/>
        <v>0</v>
      </c>
      <c r="AD31" s="29">
        <f t="shared" si="11"/>
        <v>0</v>
      </c>
      <c r="AE31" s="30">
        <f>'лист 1'!P32</f>
        <v>0</v>
      </c>
      <c r="AF31" s="31"/>
      <c r="AG31" s="32">
        <f>'лист 1'!Q32</f>
        <v>0</v>
      </c>
      <c r="AH31" s="31"/>
      <c r="AI31" s="32">
        <f>'лист 1'!R32</f>
        <v>0</v>
      </c>
      <c r="AJ31" s="31"/>
      <c r="AK31" s="27">
        <f>'лист 1'!S32</f>
        <v>0</v>
      </c>
      <c r="AL31" s="42"/>
      <c r="AM31" s="45">
        <f>'лист 1'!T32</f>
        <v>0</v>
      </c>
      <c r="AN31" s="44"/>
      <c r="AO31" s="27">
        <f>'лист 1'!U32</f>
        <v>2.8876200000000014</v>
      </c>
      <c r="AP31" s="31"/>
      <c r="AQ31" s="27">
        <f>'лист 1'!V32</f>
        <v>0</v>
      </c>
      <c r="AR31" s="31"/>
      <c r="AS31" s="27">
        <f>'лист 1'!W32</f>
        <v>0</v>
      </c>
      <c r="AT31" s="31"/>
      <c r="AU31" s="27">
        <f>'лист 1'!X32</f>
        <v>0.14196000000000014</v>
      </c>
      <c r="AV31" s="31"/>
      <c r="AW31" s="27">
        <f>'лист 1'!Y32</f>
        <v>0</v>
      </c>
      <c r="AX31" s="31"/>
      <c r="AY31" s="27">
        <f>'лист 1'!Z32</f>
        <v>0</v>
      </c>
      <c r="AZ31" s="31"/>
      <c r="BA31" s="27">
        <f>'лист 1'!AA32</f>
        <v>0</v>
      </c>
      <c r="BB31" s="31"/>
      <c r="BC31" s="28">
        <f t="shared" si="3"/>
        <v>-0.86512999999998508</v>
      </c>
      <c r="BD31" s="33">
        <f t="shared" si="4"/>
        <v>3.0295800000000015</v>
      </c>
      <c r="BE31" s="34">
        <f t="shared" si="5"/>
        <v>0</v>
      </c>
      <c r="BF31" s="35" t="s">
        <v>93</v>
      </c>
      <c r="BG31" s="39" t="s">
        <v>94</v>
      </c>
      <c r="BH31" s="84">
        <f>'лист 1'!AC32</f>
        <v>0</v>
      </c>
      <c r="BI31" s="107">
        <v>0</v>
      </c>
      <c r="BJ31" s="102">
        <f>'лист 1'!AD32</f>
        <v>0</v>
      </c>
      <c r="BK31" s="109"/>
      <c r="BL31" s="101"/>
      <c r="CF31" s="28">
        <f t="shared" si="6"/>
        <v>-0.86512999999998508</v>
      </c>
      <c r="CG31" s="33">
        <f t="shared" si="7"/>
        <v>0</v>
      </c>
      <c r="CH31" s="34">
        <f t="shared" si="8"/>
        <v>0</v>
      </c>
      <c r="CI31" s="113" t="s">
        <v>93</v>
      </c>
      <c r="CJ31" s="36" t="s">
        <v>94</v>
      </c>
    </row>
    <row r="32" spans="1:126" s="21" customFormat="1" ht="15" hidden="1" x14ac:dyDescent="0.25">
      <c r="A32" s="113" t="s">
        <v>95</v>
      </c>
      <c r="B32" s="36" t="s">
        <v>96</v>
      </c>
      <c r="C32" s="37">
        <v>-8996.3481499999998</v>
      </c>
      <c r="D32" s="30">
        <v>0</v>
      </c>
      <c r="E32" s="31"/>
      <c r="F32" s="21">
        <v>0</v>
      </c>
      <c r="G32" s="31"/>
      <c r="H32" s="27">
        <f>'лист 1'!E33</f>
        <v>0</v>
      </c>
      <c r="I32" s="31"/>
      <c r="J32" s="27">
        <f>'лист 1'!F33</f>
        <v>0</v>
      </c>
      <c r="K32" s="31"/>
      <c r="L32" s="27">
        <f>'лист 1'!G33</f>
        <v>0</v>
      </c>
      <c r="M32" s="31"/>
      <c r="N32" s="32">
        <v>0</v>
      </c>
      <c r="O32" s="31"/>
      <c r="P32" s="27">
        <f>'лист 1'!I33</f>
        <v>0</v>
      </c>
      <c r="Q32" s="31"/>
      <c r="R32" s="27">
        <f>'лист 1'!J33</f>
        <v>0</v>
      </c>
      <c r="S32" s="31"/>
      <c r="T32" s="27">
        <f>'лист 1'!K33</f>
        <v>0</v>
      </c>
      <c r="U32" s="31"/>
      <c r="V32" s="27">
        <f>'лист 1'!L33</f>
        <v>0</v>
      </c>
      <c r="W32" s="31"/>
      <c r="X32" s="27">
        <f>'лист 1'!M33</f>
        <v>0</v>
      </c>
      <c r="Y32" s="31"/>
      <c r="Z32" s="27">
        <f>'лист 1'!N33</f>
        <v>0</v>
      </c>
      <c r="AA32" s="31"/>
      <c r="AB32" s="28">
        <f t="shared" si="9"/>
        <v>-8996.3481499999998</v>
      </c>
      <c r="AC32" s="29">
        <f t="shared" si="10"/>
        <v>0</v>
      </c>
      <c r="AD32" s="29">
        <f t="shared" si="11"/>
        <v>0</v>
      </c>
      <c r="AE32" s="30">
        <f>'лист 1'!P33</f>
        <v>0</v>
      </c>
      <c r="AF32" s="31"/>
      <c r="AG32" s="32">
        <f>'лист 1'!Q33</f>
        <v>0</v>
      </c>
      <c r="AH32" s="31"/>
      <c r="AI32" s="32">
        <f>'лист 1'!R33</f>
        <v>0</v>
      </c>
      <c r="AJ32" s="31"/>
      <c r="AK32" s="27">
        <f>'лист 1'!S33</f>
        <v>0</v>
      </c>
      <c r="AL32" s="42"/>
      <c r="AM32" s="45">
        <f>'лист 1'!T33</f>
        <v>0</v>
      </c>
      <c r="AN32" s="44"/>
      <c r="AO32" s="27">
        <f>'лист 1'!U33</f>
        <v>0</v>
      </c>
      <c r="AP32" s="31"/>
      <c r="AQ32" s="27">
        <f>'лист 1'!V33</f>
        <v>0</v>
      </c>
      <c r="AR32" s="31">
        <v>9000</v>
      </c>
      <c r="AS32" s="27">
        <f>'лист 1'!W33</f>
        <v>0</v>
      </c>
      <c r="AT32" s="31"/>
      <c r="AU32" s="27">
        <f>'лист 1'!X33</f>
        <v>0</v>
      </c>
      <c r="AV32" s="31"/>
      <c r="AW32" s="27">
        <f>'лист 1'!Y33</f>
        <v>0</v>
      </c>
      <c r="AX32" s="31"/>
      <c r="AY32" s="27">
        <f>'лист 1'!Z33</f>
        <v>0</v>
      </c>
      <c r="AZ32" s="31"/>
      <c r="BA32" s="27">
        <f>'лист 1'!AA33</f>
        <v>0</v>
      </c>
      <c r="BB32" s="31"/>
      <c r="BC32" s="28">
        <f t="shared" si="3"/>
        <v>3.651850000000195</v>
      </c>
      <c r="BD32" s="33">
        <f t="shared" si="4"/>
        <v>0</v>
      </c>
      <c r="BE32" s="34">
        <f t="shared" si="5"/>
        <v>9000</v>
      </c>
      <c r="BF32" s="35" t="s">
        <v>95</v>
      </c>
      <c r="BG32" s="36" t="s">
        <v>97</v>
      </c>
      <c r="BH32" s="84">
        <f>'лист 1'!AC33</f>
        <v>0</v>
      </c>
      <c r="BI32" s="107">
        <v>0</v>
      </c>
      <c r="BJ32" s="102">
        <f>'лист 1'!AD33</f>
        <v>0</v>
      </c>
      <c r="BK32" s="109"/>
      <c r="BL32" s="101"/>
      <c r="CF32" s="28">
        <f t="shared" si="6"/>
        <v>3.651850000000195</v>
      </c>
      <c r="CG32" s="33">
        <f t="shared" si="7"/>
        <v>0</v>
      </c>
      <c r="CH32" s="34">
        <f t="shared" si="8"/>
        <v>0</v>
      </c>
      <c r="CI32" s="113" t="s">
        <v>95</v>
      </c>
      <c r="CJ32" s="36" t="s">
        <v>97</v>
      </c>
    </row>
    <row r="33" spans="1:88" s="21" customFormat="1" ht="15" hidden="1" x14ac:dyDescent="0.25">
      <c r="A33" s="113" t="s">
        <v>98</v>
      </c>
      <c r="B33" s="36" t="s">
        <v>99</v>
      </c>
      <c r="C33" s="37">
        <v>-43525.209380000029</v>
      </c>
      <c r="D33" s="30">
        <v>40786.480000000003</v>
      </c>
      <c r="E33" s="31">
        <v>37600</v>
      </c>
      <c r="F33" s="21">
        <v>35621.120000000003</v>
      </c>
      <c r="G33" s="31">
        <v>40787</v>
      </c>
      <c r="H33" s="27">
        <f>'лист 1'!E34</f>
        <v>23317.74</v>
      </c>
      <c r="I33" s="31">
        <v>35700</v>
      </c>
      <c r="J33" s="27">
        <f>'лист 1'!F34</f>
        <v>17459.370000000003</v>
      </c>
      <c r="K33" s="31">
        <v>23320</v>
      </c>
      <c r="L33" s="27">
        <f>'лист 1'!G34</f>
        <v>12038.560000000001</v>
      </c>
      <c r="M33" s="31">
        <v>17459</v>
      </c>
      <c r="N33" s="32">
        <v>5663.93</v>
      </c>
      <c r="O33" s="31">
        <v>5700</v>
      </c>
      <c r="P33" s="27">
        <f>'лист 1'!I34</f>
        <v>5728.18</v>
      </c>
      <c r="Q33" s="31"/>
      <c r="R33" s="27">
        <f>'лист 1'!J34</f>
        <v>12553.523560000001</v>
      </c>
      <c r="S33" s="31">
        <v>5728</v>
      </c>
      <c r="T33" s="27">
        <f>'лист 1'!K34</f>
        <v>11307.62</v>
      </c>
      <c r="U33" s="31"/>
      <c r="V33" s="27">
        <f>'лист 1'!L34</f>
        <v>33303.25067999999</v>
      </c>
      <c r="W33" s="31">
        <v>44613</v>
      </c>
      <c r="X33" s="27">
        <f>'лист 1'!M34</f>
        <v>47789.352120000025</v>
      </c>
      <c r="Y33" s="31"/>
      <c r="Z33" s="27">
        <f>'лист 1'!N34</f>
        <v>58583.478739999948</v>
      </c>
      <c r="AA33" s="31">
        <v>100000</v>
      </c>
      <c r="AB33" s="28">
        <f t="shared" si="9"/>
        <v>-36770.814480000015</v>
      </c>
      <c r="AC33" s="29">
        <f t="shared" si="10"/>
        <v>304152.60509999999</v>
      </c>
      <c r="AD33" s="29">
        <f t="shared" si="11"/>
        <v>310907</v>
      </c>
      <c r="AE33" s="30">
        <f>'лист 1'!P34</f>
        <v>51254.114360000007</v>
      </c>
      <c r="AF33" s="31">
        <v>100000</v>
      </c>
      <c r="AG33" s="32">
        <f>'лист 1'!Q34</f>
        <v>38348.028220000015</v>
      </c>
      <c r="AH33" s="31"/>
      <c r="AI33" s="32">
        <f>'лист 1'!R34</f>
        <v>32276.367520000014</v>
      </c>
      <c r="AJ33" s="31">
        <v>50000</v>
      </c>
      <c r="AK33" s="27">
        <f>'лист 1'!S34</f>
        <v>22186.082180000009</v>
      </c>
      <c r="AL33" s="42">
        <v>50000</v>
      </c>
      <c r="AM33" s="45">
        <f>'лист 1'!T34</f>
        <v>10099.823499999939</v>
      </c>
      <c r="AN33" s="44"/>
      <c r="AO33" s="27">
        <f>'лист 1'!U34</f>
        <v>7290.1618800000151</v>
      </c>
      <c r="AP33" s="31"/>
      <c r="AQ33" s="27">
        <f>'лист 1'!V34</f>
        <v>7335.5900800000236</v>
      </c>
      <c r="AR33" s="31"/>
      <c r="AS33" s="27">
        <f>'лист 1'!W34</f>
        <v>13621.868880000002</v>
      </c>
      <c r="AT33" s="31">
        <v>50000</v>
      </c>
      <c r="AU33" s="27">
        <f>'лист 1'!X34</f>
        <v>23115.999000000011</v>
      </c>
      <c r="AV33" s="31"/>
      <c r="AW33" s="27">
        <f>'лист 1'!Y34</f>
        <v>40215.324639999992</v>
      </c>
      <c r="AX33" s="31"/>
      <c r="AY33" s="27">
        <f>'лист 1'!Z34</f>
        <v>48686.464919999991</v>
      </c>
      <c r="AZ33" s="31">
        <v>50000</v>
      </c>
      <c r="BA33" s="27">
        <f>'лист 1'!AA34</f>
        <v>59458.127999999997</v>
      </c>
      <c r="BB33" s="31">
        <v>50000</v>
      </c>
      <c r="BC33" s="28">
        <f t="shared" si="3"/>
        <v>-40658.767660000085</v>
      </c>
      <c r="BD33" s="33">
        <f t="shared" si="4"/>
        <v>353887.95318000007</v>
      </c>
      <c r="BE33" s="34">
        <f t="shared" si="5"/>
        <v>350000</v>
      </c>
      <c r="BF33" s="38" t="s">
        <v>98</v>
      </c>
      <c r="BG33" s="36" t="s">
        <v>99</v>
      </c>
      <c r="BH33" s="84">
        <f>'лист 1'!AC34</f>
        <v>69333.942540000076</v>
      </c>
      <c r="BI33" s="107">
        <v>110000</v>
      </c>
      <c r="BJ33" s="102">
        <f>'лист 1'!AD34</f>
        <v>0</v>
      </c>
      <c r="BK33" s="109"/>
      <c r="BL33" s="101"/>
      <c r="CF33" s="28">
        <f t="shared" si="6"/>
        <v>7.2897999998385785</v>
      </c>
      <c r="CG33" s="33">
        <f t="shared" si="7"/>
        <v>69333.942540000076</v>
      </c>
      <c r="CH33" s="34">
        <f t="shared" si="8"/>
        <v>110000</v>
      </c>
      <c r="CI33" s="113" t="s">
        <v>98</v>
      </c>
      <c r="CJ33" s="36" t="s">
        <v>99</v>
      </c>
    </row>
    <row r="34" spans="1:88" s="21" customFormat="1" ht="14.45" hidden="1" customHeight="1" x14ac:dyDescent="0.25">
      <c r="A34" s="113" t="s">
        <v>100</v>
      </c>
      <c r="B34" s="36" t="s">
        <v>97</v>
      </c>
      <c r="C34" s="37">
        <v>-10573.29144000001</v>
      </c>
      <c r="D34" s="30">
        <v>11800.34</v>
      </c>
      <c r="E34" s="31">
        <v>23040</v>
      </c>
      <c r="F34" s="21">
        <v>5514.3</v>
      </c>
      <c r="G34" s="31">
        <v>5515</v>
      </c>
      <c r="H34" s="27">
        <f>'лист 1'!E35</f>
        <v>13695.880000000001</v>
      </c>
      <c r="I34" s="31">
        <v>13700</v>
      </c>
      <c r="J34" s="27">
        <f>'лист 1'!F35</f>
        <v>6816.6100000000006</v>
      </c>
      <c r="K34" s="31">
        <v>6817</v>
      </c>
      <c r="L34" s="27">
        <f>'лист 1'!G35</f>
        <v>7603.2300000000014</v>
      </c>
      <c r="M34" s="31">
        <v>7605</v>
      </c>
      <c r="N34" s="32">
        <v>5676.6100000000006</v>
      </c>
      <c r="O34" s="31">
        <v>5677</v>
      </c>
      <c r="P34" s="27">
        <f>'лист 1'!I35</f>
        <v>6033.08</v>
      </c>
      <c r="Q34" s="31">
        <v>6034</v>
      </c>
      <c r="R34" s="27">
        <f>'лист 1'!J35</f>
        <v>5333.022820000002</v>
      </c>
      <c r="S34" s="31">
        <v>5334</v>
      </c>
      <c r="T34" s="27">
        <f>'лист 1'!K35</f>
        <v>5391.11</v>
      </c>
      <c r="U34" s="31">
        <v>5392</v>
      </c>
      <c r="V34" s="27">
        <f>'лист 1'!L35</f>
        <v>7752.6851799999968</v>
      </c>
      <c r="W34" s="31"/>
      <c r="X34" s="27">
        <f>'лист 1'!M35</f>
        <v>7854.7144399999997</v>
      </c>
      <c r="Y34" s="31">
        <v>7753</v>
      </c>
      <c r="Z34" s="27">
        <f>'лист 1'!N35</f>
        <v>9585.9150399999944</v>
      </c>
      <c r="AA34" s="31">
        <v>17441</v>
      </c>
      <c r="AB34" s="28">
        <f t="shared" si="9"/>
        <v>677.21107999998458</v>
      </c>
      <c r="AC34" s="29">
        <f t="shared" si="10"/>
        <v>93057.497480000005</v>
      </c>
      <c r="AD34" s="29">
        <f t="shared" si="11"/>
        <v>104308</v>
      </c>
      <c r="AE34" s="30">
        <f>'лист 1'!P35</f>
        <v>10520.643540000014</v>
      </c>
      <c r="AF34" s="31">
        <v>10521</v>
      </c>
      <c r="AG34" s="32">
        <f>'лист 1'!Q35</f>
        <v>6597.3199200000208</v>
      </c>
      <c r="AH34" s="31">
        <v>6598</v>
      </c>
      <c r="AI34" s="32">
        <f>'лист 1'!R35</f>
        <v>5943.590199999976</v>
      </c>
      <c r="AJ34" s="31">
        <v>5944</v>
      </c>
      <c r="AK34" s="27">
        <f>'лист 1'!S35</f>
        <v>3891.8755200000146</v>
      </c>
      <c r="AL34" s="42">
        <v>3900</v>
      </c>
      <c r="AM34" s="45">
        <f>'лист 1'!T35</f>
        <v>6195.8721799999885</v>
      </c>
      <c r="AN34" s="44">
        <v>6196</v>
      </c>
      <c r="AO34" s="27">
        <f>'лист 1'!U35</f>
        <v>4559.8275599999943</v>
      </c>
      <c r="AP34" s="31">
        <v>4560</v>
      </c>
      <c r="AQ34" s="27">
        <f>'лист 1'!V35</f>
        <v>5207.7070200000171</v>
      </c>
      <c r="AR34" s="31">
        <v>5210</v>
      </c>
      <c r="AS34" s="27">
        <f>'лист 1'!W35</f>
        <v>4698.1973999999982</v>
      </c>
      <c r="AT34" s="31">
        <v>4700</v>
      </c>
      <c r="AU34" s="27">
        <f>'лист 1'!X35</f>
        <v>6701.404320000016</v>
      </c>
      <c r="AV34" s="31">
        <v>6702</v>
      </c>
      <c r="AW34" s="27">
        <f>'лист 1'!Y35</f>
        <v>8117.4277000000029</v>
      </c>
      <c r="AX34" s="31">
        <v>8118</v>
      </c>
      <c r="AY34" s="27">
        <f>'лист 1'!Z35</f>
        <v>6627.5147799999959</v>
      </c>
      <c r="AZ34" s="31">
        <v>6628</v>
      </c>
      <c r="BA34" s="27">
        <f>'лист 1'!AA35</f>
        <v>9706.0267599999697</v>
      </c>
      <c r="BB34" s="31">
        <v>9707</v>
      </c>
      <c r="BC34" s="28">
        <f t="shared" si="3"/>
        <v>693.80417999998281</v>
      </c>
      <c r="BD34" s="33">
        <f t="shared" si="4"/>
        <v>78767.406900000002</v>
      </c>
      <c r="BE34" s="34">
        <f t="shared" si="5"/>
        <v>78784</v>
      </c>
      <c r="BF34" s="35" t="s">
        <v>100</v>
      </c>
      <c r="BG34" s="36" t="s">
        <v>97</v>
      </c>
      <c r="BH34" s="84">
        <f>'лист 1'!AC35</f>
        <v>11183.294960000017</v>
      </c>
      <c r="BI34" s="107">
        <v>11184</v>
      </c>
      <c r="BJ34" s="102">
        <f>'лист 1'!AD35</f>
        <v>0</v>
      </c>
      <c r="BK34" s="109"/>
      <c r="BL34" s="101"/>
      <c r="CF34" s="28">
        <f t="shared" si="6"/>
        <v>694.50921999996535</v>
      </c>
      <c r="CG34" s="33">
        <f t="shared" si="7"/>
        <v>11183.294960000017</v>
      </c>
      <c r="CH34" s="34">
        <f t="shared" si="8"/>
        <v>11184</v>
      </c>
      <c r="CI34" s="113" t="s">
        <v>100</v>
      </c>
      <c r="CJ34" s="36" t="s">
        <v>97</v>
      </c>
    </row>
    <row r="35" spans="1:88" s="21" customFormat="1" ht="15" hidden="1" x14ac:dyDescent="0.25">
      <c r="A35" s="113" t="s">
        <v>101</v>
      </c>
      <c r="B35" s="36" t="s">
        <v>102</v>
      </c>
      <c r="C35" s="37">
        <v>-4.4800000001714579E-3</v>
      </c>
      <c r="D35" s="30">
        <v>0</v>
      </c>
      <c r="E35" s="31"/>
      <c r="F35" s="21">
        <v>0</v>
      </c>
      <c r="G35" s="31"/>
      <c r="H35" s="27">
        <f>'лист 1'!E36</f>
        <v>0</v>
      </c>
      <c r="I35" s="31"/>
      <c r="J35" s="27">
        <f>'лист 1'!F36</f>
        <v>0</v>
      </c>
      <c r="K35" s="31"/>
      <c r="L35" s="27">
        <f>'лист 1'!G36</f>
        <v>0</v>
      </c>
      <c r="M35" s="31"/>
      <c r="N35" s="32">
        <v>0</v>
      </c>
      <c r="O35" s="31"/>
      <c r="P35" s="27">
        <f>'лист 1'!I36</f>
        <v>84.16</v>
      </c>
      <c r="Q35" s="31"/>
      <c r="R35" s="27">
        <f>'лист 1'!J36</f>
        <v>113.59</v>
      </c>
      <c r="S35" s="31">
        <v>84.16</v>
      </c>
      <c r="T35" s="27">
        <f>'лист 1'!K36</f>
        <v>103.07</v>
      </c>
      <c r="U35" s="31"/>
      <c r="V35" s="27">
        <f>'лист 1'!L36</f>
        <v>35.232699999999987</v>
      </c>
      <c r="W35" s="31"/>
      <c r="X35" s="27">
        <f>'лист 1'!M36</f>
        <v>3.2631000000000809</v>
      </c>
      <c r="Y35" s="31"/>
      <c r="Z35" s="27">
        <f>'лист 1'!N36</f>
        <v>0</v>
      </c>
      <c r="AA35" s="31">
        <v>255.16666599999999</v>
      </c>
      <c r="AB35" s="28">
        <f t="shared" si="9"/>
        <v>6.3859999997930572E-3</v>
      </c>
      <c r="AC35" s="29">
        <f t="shared" si="10"/>
        <v>339.31580000000002</v>
      </c>
      <c r="AD35" s="29">
        <f t="shared" si="11"/>
        <v>339.32666599999999</v>
      </c>
      <c r="AE35" s="30">
        <f>'лист 1'!P36</f>
        <v>0</v>
      </c>
      <c r="AF35" s="31"/>
      <c r="AG35" s="32">
        <f>'лист 1'!Q36</f>
        <v>0</v>
      </c>
      <c r="AH35" s="31"/>
      <c r="AI35" s="32">
        <f>'лист 1'!R36</f>
        <v>0</v>
      </c>
      <c r="AJ35" s="31"/>
      <c r="AK35" s="27">
        <f>'лист 1'!S36</f>
        <v>0</v>
      </c>
      <c r="AL35" s="42"/>
      <c r="AM35" s="45">
        <f>'лист 1'!T36</f>
        <v>205.7187799999999</v>
      </c>
      <c r="AN35" s="44"/>
      <c r="AO35" s="27">
        <f>'лист 1'!U36</f>
        <v>111.32464000000013</v>
      </c>
      <c r="AP35" s="31">
        <v>205.71</v>
      </c>
      <c r="AQ35" s="27">
        <f>'лист 1'!V36</f>
        <v>269.88801999999993</v>
      </c>
      <c r="AR35" s="31">
        <v>111.32</v>
      </c>
      <c r="AS35" s="27">
        <f>'лист 1'!W36</f>
        <v>174.34897999999993</v>
      </c>
      <c r="AT35" s="31"/>
      <c r="AU35" s="27">
        <f>'лист 1'!X36</f>
        <v>26.934740000000186</v>
      </c>
      <c r="AV35" s="31"/>
      <c r="AW35" s="27">
        <f>'лист 1'!Y36</f>
        <v>5.7290999999999777</v>
      </c>
      <c r="AX35" s="31"/>
      <c r="AY35" s="27">
        <f>'лист 1'!Z36</f>
        <v>0</v>
      </c>
      <c r="AZ35" s="31">
        <v>476.91</v>
      </c>
      <c r="BA35" s="27">
        <f>'лист 1'!AA36</f>
        <v>0</v>
      </c>
      <c r="BB35" s="31"/>
      <c r="BC35" s="28">
        <f t="shared" ref="BC35:BC98" si="12">AB35-(BD35-BE35)</f>
        <v>2.1259999998619605E-3</v>
      </c>
      <c r="BD35" s="33">
        <f t="shared" ref="BD35:BD98" si="13">AE35+AG35+AI35+AK35+AM35+AO35+AQ35+AS35+AU35+AW35+AY35+BA35</f>
        <v>793.94425999999999</v>
      </c>
      <c r="BE35" s="34">
        <f t="shared" ref="BE35:BE98" si="14">AF35+AH35+AJ35+AL35+AN35+AP35+AR35+AT35+AV35+AX35+AZ35+BB35</f>
        <v>793.94</v>
      </c>
      <c r="BF35" s="35" t="s">
        <v>101</v>
      </c>
      <c r="BG35" s="36" t="s">
        <v>102</v>
      </c>
      <c r="BH35" s="84">
        <f>'лист 1'!AC36</f>
        <v>0</v>
      </c>
      <c r="BI35" s="107">
        <v>0</v>
      </c>
      <c r="BJ35" s="102">
        <f>'лист 1'!AD36</f>
        <v>0</v>
      </c>
      <c r="BK35" s="109"/>
      <c r="BL35" s="101"/>
      <c r="CF35" s="28">
        <f t="shared" si="6"/>
        <v>2.1259999998619605E-3</v>
      </c>
      <c r="CG35" s="33">
        <f t="shared" si="7"/>
        <v>0</v>
      </c>
      <c r="CH35" s="34">
        <f t="shared" si="8"/>
        <v>0</v>
      </c>
      <c r="CI35" s="113" t="s">
        <v>101</v>
      </c>
      <c r="CJ35" s="36" t="s">
        <v>102</v>
      </c>
    </row>
    <row r="36" spans="1:88" s="21" customFormat="1" ht="15" hidden="1" x14ac:dyDescent="0.25">
      <c r="A36" s="113" t="s">
        <v>103</v>
      </c>
      <c r="B36" s="36" t="s">
        <v>104</v>
      </c>
      <c r="C36" s="37">
        <v>364.09344999999485</v>
      </c>
      <c r="D36" s="30">
        <v>0</v>
      </c>
      <c r="E36" s="31"/>
      <c r="F36" s="21">
        <v>0</v>
      </c>
      <c r="G36" s="31"/>
      <c r="H36" s="27">
        <f>'лист 1'!E37</f>
        <v>0</v>
      </c>
      <c r="I36" s="31"/>
      <c r="J36" s="27">
        <f>'лист 1'!F37</f>
        <v>2208.6200000000003</v>
      </c>
      <c r="K36" s="31">
        <v>1844.53</v>
      </c>
      <c r="L36" s="27">
        <f>'лист 1'!G37</f>
        <v>5322.4500000000007</v>
      </c>
      <c r="M36" s="31">
        <v>5500</v>
      </c>
      <c r="N36" s="32">
        <v>1134.02</v>
      </c>
      <c r="O36" s="31"/>
      <c r="P36" s="27">
        <f>'лист 1'!I37</f>
        <v>1142.8</v>
      </c>
      <c r="Q36" s="31">
        <v>2100</v>
      </c>
      <c r="R36" s="27">
        <f>'лист 1'!J37</f>
        <v>1484.0193800000018</v>
      </c>
      <c r="S36" s="31"/>
      <c r="T36" s="27">
        <f>'лист 1'!K37</f>
        <v>1633.46</v>
      </c>
      <c r="U36" s="31">
        <v>3200</v>
      </c>
      <c r="V36" s="27">
        <f>'лист 1'!L37</f>
        <v>897.16597999999885</v>
      </c>
      <c r="W36" s="31"/>
      <c r="X36" s="27">
        <f>'лист 1'!M37</f>
        <v>0</v>
      </c>
      <c r="Y36" s="31">
        <v>897.17</v>
      </c>
      <c r="Z36" s="27">
        <f>'лист 1'!N37</f>
        <v>0</v>
      </c>
      <c r="AA36" s="31"/>
      <c r="AB36" s="28">
        <f t="shared" si="9"/>
        <v>83.25808999999208</v>
      </c>
      <c r="AC36" s="29">
        <f t="shared" si="10"/>
        <v>13822.535360000002</v>
      </c>
      <c r="AD36" s="29">
        <f t="shared" si="11"/>
        <v>13541.699999999999</v>
      </c>
      <c r="AE36" s="30">
        <f>'лист 1'!P37</f>
        <v>0</v>
      </c>
      <c r="AF36" s="31"/>
      <c r="AG36" s="32">
        <f>'лист 1'!Q37</f>
        <v>0</v>
      </c>
      <c r="AH36" s="31"/>
      <c r="AI36" s="32">
        <f>'лист 1'!R37</f>
        <v>26.569679999997788</v>
      </c>
      <c r="AJ36" s="31"/>
      <c r="AK36" s="27">
        <f>'лист 1'!S37</f>
        <v>597.22040000000231</v>
      </c>
      <c r="AL36" s="42">
        <v>570.65</v>
      </c>
      <c r="AM36" s="45">
        <f>'лист 1'!T37</f>
        <v>5138.24928</v>
      </c>
      <c r="AN36" s="44">
        <v>5140</v>
      </c>
      <c r="AO36" s="27">
        <f>'лист 1'!U37</f>
        <v>1608.2690199999972</v>
      </c>
      <c r="AP36" s="31"/>
      <c r="AQ36" s="27">
        <f>'лист 1'!V37</f>
        <v>1481.4163800000044</v>
      </c>
      <c r="AR36" s="31">
        <v>1600</v>
      </c>
      <c r="AS36" s="27">
        <f>'лист 1'!W37</f>
        <v>1997.4370999999983</v>
      </c>
      <c r="AT36" s="31">
        <v>3485.38</v>
      </c>
      <c r="AU36" s="27">
        <f>'лист 1'!X37</f>
        <v>3173.7763</v>
      </c>
      <c r="AV36" s="31">
        <v>3143.65</v>
      </c>
      <c r="AW36" s="27">
        <f>'лист 1'!Y37</f>
        <v>268.85157999999808</v>
      </c>
      <c r="AX36" s="31">
        <v>268.85000000000002</v>
      </c>
      <c r="AY36" s="27">
        <f>'лист 1'!Z37</f>
        <v>31.251480000003397</v>
      </c>
      <c r="AZ36" s="31"/>
      <c r="BA36" s="27">
        <f>'лист 1'!AA37</f>
        <v>0</v>
      </c>
      <c r="BB36" s="31"/>
      <c r="BC36" s="28">
        <f t="shared" si="12"/>
        <v>-31.25313000001006</v>
      </c>
      <c r="BD36" s="33">
        <f t="shared" si="13"/>
        <v>14323.041220000001</v>
      </c>
      <c r="BE36" s="34">
        <f t="shared" si="14"/>
        <v>14208.529999999999</v>
      </c>
      <c r="BF36" s="40" t="s">
        <v>103</v>
      </c>
      <c r="BG36" s="36" t="s">
        <v>104</v>
      </c>
      <c r="BH36" s="84">
        <f>'лист 1'!AC37</f>
        <v>0</v>
      </c>
      <c r="BI36" s="107">
        <v>31.25</v>
      </c>
      <c r="BJ36" s="102">
        <f>'лист 1'!AD37</f>
        <v>0</v>
      </c>
      <c r="BK36" s="109"/>
      <c r="BL36" s="101"/>
      <c r="CF36" s="28">
        <f t="shared" si="6"/>
        <v>-3.13000001006003E-3</v>
      </c>
      <c r="CG36" s="33">
        <f t="shared" si="7"/>
        <v>0</v>
      </c>
      <c r="CH36" s="34">
        <f t="shared" si="8"/>
        <v>31.25</v>
      </c>
      <c r="CI36" s="113" t="s">
        <v>103</v>
      </c>
      <c r="CJ36" s="36" t="s">
        <v>104</v>
      </c>
    </row>
    <row r="37" spans="1:88" s="21" customFormat="1" ht="15" hidden="1" x14ac:dyDescent="0.25">
      <c r="A37" s="113" t="s">
        <v>105</v>
      </c>
      <c r="B37" s="36" t="s">
        <v>106</v>
      </c>
      <c r="C37" s="37">
        <v>-93.864260000000058</v>
      </c>
      <c r="D37" s="30">
        <v>0</v>
      </c>
      <c r="E37" s="31"/>
      <c r="F37" s="21">
        <v>8.2100000000000009</v>
      </c>
      <c r="G37" s="31"/>
      <c r="H37" s="27">
        <f>'лист 1'!E38</f>
        <v>3.24</v>
      </c>
      <c r="I37" s="31">
        <v>500</v>
      </c>
      <c r="J37" s="27">
        <f>'лист 1'!F38</f>
        <v>8.2100000000000009</v>
      </c>
      <c r="K37" s="31"/>
      <c r="L37" s="27">
        <f>'лист 1'!G38</f>
        <v>24.630000000000003</v>
      </c>
      <c r="M37" s="31"/>
      <c r="N37" s="32">
        <v>687.25000000000011</v>
      </c>
      <c r="O37" s="31"/>
      <c r="P37" s="27">
        <f>'лист 1'!I38</f>
        <v>1177.94</v>
      </c>
      <c r="Q37" s="31"/>
      <c r="R37" s="27">
        <f>'лист 1'!J38</f>
        <v>1206.4001400000002</v>
      </c>
      <c r="S37" s="31">
        <v>2000</v>
      </c>
      <c r="T37" s="27">
        <f>'лист 1'!K38</f>
        <v>607.95000000000005</v>
      </c>
      <c r="U37" s="31">
        <v>1000</v>
      </c>
      <c r="V37" s="27">
        <f>'лист 1'!L38</f>
        <v>686.06650000000025</v>
      </c>
      <c r="W37" s="31">
        <v>1000</v>
      </c>
      <c r="X37" s="27">
        <f>'лист 1'!M38</f>
        <v>6.2468199999999054</v>
      </c>
      <c r="Y37" s="31">
        <v>200</v>
      </c>
      <c r="Z37" s="27">
        <f>'лист 1'!N38</f>
        <v>5.4551599999993847</v>
      </c>
      <c r="AA37" s="31"/>
      <c r="AB37" s="28">
        <f t="shared" si="9"/>
        <v>184.53712000000019</v>
      </c>
      <c r="AC37" s="29">
        <f t="shared" si="10"/>
        <v>4421.5986199999998</v>
      </c>
      <c r="AD37" s="29">
        <f t="shared" si="11"/>
        <v>4700</v>
      </c>
      <c r="AE37" s="30">
        <f>'лист 1'!P38</f>
        <v>5.4486800000007287</v>
      </c>
      <c r="AF37" s="31"/>
      <c r="AG37" s="32">
        <f>'лист 1'!Q38</f>
        <v>5.2963800000008252</v>
      </c>
      <c r="AH37" s="31"/>
      <c r="AI37" s="32">
        <f>'лист 1'!R38</f>
        <v>5.7988799999994569</v>
      </c>
      <c r="AJ37" s="31"/>
      <c r="AK37" s="27">
        <f>'лист 1'!S38</f>
        <v>6.523040000000103</v>
      </c>
      <c r="AL37" s="42"/>
      <c r="AM37" s="45">
        <f>'лист 1'!T38</f>
        <v>20.11892000000044</v>
      </c>
      <c r="AN37" s="44"/>
      <c r="AO37" s="27">
        <f>'лист 1'!U38</f>
        <v>948.56489999999928</v>
      </c>
      <c r="AP37" s="31">
        <v>2000</v>
      </c>
      <c r="AQ37" s="27">
        <f>'лист 1'!V38</f>
        <v>1624.5384400000007</v>
      </c>
      <c r="AR37" s="31">
        <v>2000</v>
      </c>
      <c r="AS37" s="27">
        <f>'лист 1'!W38</f>
        <v>1748.7312800000004</v>
      </c>
      <c r="AT37" s="31"/>
      <c r="AU37" s="27">
        <f>'лист 1'!X38</f>
        <v>460.87394000000029</v>
      </c>
      <c r="AV37" s="31">
        <v>300</v>
      </c>
      <c r="AW37" s="27">
        <f>'лист 1'!Y38</f>
        <v>13.388719999998663</v>
      </c>
      <c r="AX37" s="31"/>
      <c r="AY37" s="27">
        <f>'лист 1'!Z38</f>
        <v>3.7102800000013554</v>
      </c>
      <c r="AZ37" s="31">
        <v>500</v>
      </c>
      <c r="BA37" s="27">
        <f>'лист 1'!AA38</f>
        <v>5.553419999998626</v>
      </c>
      <c r="BB37" s="31"/>
      <c r="BC37" s="28">
        <f t="shared" si="12"/>
        <v>135.9902399999994</v>
      </c>
      <c r="BD37" s="33">
        <f t="shared" si="13"/>
        <v>4848.5468800000008</v>
      </c>
      <c r="BE37" s="34">
        <f t="shared" si="14"/>
        <v>4800</v>
      </c>
      <c r="BF37" s="35" t="s">
        <v>105</v>
      </c>
      <c r="BG37" s="36" t="s">
        <v>106</v>
      </c>
      <c r="BH37" s="84">
        <f>'лист 1'!AC38</f>
        <v>6.1276400000005404</v>
      </c>
      <c r="BI37" s="107">
        <v>0</v>
      </c>
      <c r="BJ37" s="102">
        <f>'лист 1'!AD38</f>
        <v>0</v>
      </c>
      <c r="BK37" s="109"/>
      <c r="BL37" s="101"/>
      <c r="CF37" s="28">
        <f t="shared" si="6"/>
        <v>129.86259999999885</v>
      </c>
      <c r="CG37" s="33">
        <f t="shared" si="7"/>
        <v>6.1276400000005404</v>
      </c>
      <c r="CH37" s="34">
        <f t="shared" si="8"/>
        <v>0</v>
      </c>
      <c r="CI37" s="113" t="s">
        <v>105</v>
      </c>
      <c r="CJ37" s="36" t="s">
        <v>106</v>
      </c>
    </row>
    <row r="38" spans="1:88" s="21" customFormat="1" ht="14.45" hidden="1" customHeight="1" x14ac:dyDescent="0.25">
      <c r="A38" s="113" t="s">
        <v>107</v>
      </c>
      <c r="B38" s="50" t="s">
        <v>108</v>
      </c>
      <c r="C38" s="37">
        <v>-3.2904100000000005</v>
      </c>
      <c r="D38" s="30">
        <v>0</v>
      </c>
      <c r="E38" s="31"/>
      <c r="F38" s="21">
        <v>0</v>
      </c>
      <c r="G38" s="31"/>
      <c r="H38" s="27">
        <f>'лист 1'!E39</f>
        <v>0</v>
      </c>
      <c r="I38" s="31"/>
      <c r="J38" s="27">
        <f>'лист 1'!F39</f>
        <v>0</v>
      </c>
      <c r="K38" s="31"/>
      <c r="L38" s="27">
        <f>'лист 1'!G39</f>
        <v>0</v>
      </c>
      <c r="M38" s="31"/>
      <c r="N38" s="32">
        <v>0</v>
      </c>
      <c r="O38" s="31"/>
      <c r="P38" s="27">
        <f>'лист 1'!I39</f>
        <v>0</v>
      </c>
      <c r="Q38" s="31"/>
      <c r="R38" s="27">
        <v>0</v>
      </c>
      <c r="S38" s="31"/>
      <c r="T38" s="27">
        <v>0</v>
      </c>
      <c r="U38" s="31"/>
      <c r="V38" s="27">
        <f>'лист 1'!L39</f>
        <v>0</v>
      </c>
      <c r="W38" s="31"/>
      <c r="X38" s="27">
        <v>0</v>
      </c>
      <c r="Y38" s="31"/>
      <c r="Z38" s="27">
        <f>'лист 1'!N39</f>
        <v>0</v>
      </c>
      <c r="AA38" s="31"/>
      <c r="AB38" s="28">
        <f t="shared" si="9"/>
        <v>-3.2904100000000005</v>
      </c>
      <c r="AC38" s="29">
        <f t="shared" si="10"/>
        <v>0</v>
      </c>
      <c r="AD38" s="29">
        <f t="shared" si="11"/>
        <v>0</v>
      </c>
      <c r="AE38" s="30">
        <f>'лист 1'!P39</f>
        <v>0</v>
      </c>
      <c r="AF38" s="31"/>
      <c r="AG38" s="32">
        <f>'лист 1'!Q39</f>
        <v>0</v>
      </c>
      <c r="AH38" s="31"/>
      <c r="AI38" s="32">
        <f>'лист 1'!R39</f>
        <v>0</v>
      </c>
      <c r="AJ38" s="31"/>
      <c r="AK38" s="27">
        <v>0</v>
      </c>
      <c r="AL38" s="42"/>
      <c r="AM38" s="45">
        <f>'лист 1'!T39</f>
        <v>0</v>
      </c>
      <c r="AN38" s="44"/>
      <c r="AO38" s="27">
        <f>'лист 1'!U39</f>
        <v>0</v>
      </c>
      <c r="AP38" s="31"/>
      <c r="AQ38" s="27">
        <f>'лист 1'!V39</f>
        <v>0</v>
      </c>
      <c r="AR38" s="31"/>
      <c r="AS38" s="27">
        <f>'лист 1'!W39</f>
        <v>0</v>
      </c>
      <c r="AT38" s="31"/>
      <c r="AU38" s="27">
        <f>'лист 1'!X39</f>
        <v>0</v>
      </c>
      <c r="AV38" s="31"/>
      <c r="AW38" s="27">
        <f>'лист 1'!Y39</f>
        <v>0</v>
      </c>
      <c r="AX38" s="31"/>
      <c r="AY38" s="27">
        <f>'лист 1'!Z39</f>
        <v>0</v>
      </c>
      <c r="AZ38" s="31"/>
      <c r="BA38" s="27" t="str">
        <f>'лист 1'!AA39</f>
        <v>-</v>
      </c>
      <c r="BB38" s="31"/>
      <c r="BC38" s="28">
        <v>0</v>
      </c>
      <c r="BD38" s="33" t="e">
        <f t="shared" si="13"/>
        <v>#VALUE!</v>
      </c>
      <c r="BE38" s="34">
        <f t="shared" si="14"/>
        <v>0</v>
      </c>
      <c r="BF38" s="35" t="s">
        <v>107</v>
      </c>
      <c r="BG38" s="51" t="s">
        <v>108</v>
      </c>
      <c r="BH38" s="84">
        <f>'лист 1'!AC39</f>
        <v>0</v>
      </c>
      <c r="BI38" s="107">
        <v>0</v>
      </c>
      <c r="BJ38" s="102">
        <f>'лист 1'!AD39</f>
        <v>0</v>
      </c>
      <c r="BK38" s="109"/>
      <c r="BL38" s="101"/>
      <c r="CF38" s="28">
        <f t="shared" si="6"/>
        <v>0</v>
      </c>
      <c r="CG38" s="33">
        <f t="shared" si="7"/>
        <v>0</v>
      </c>
      <c r="CH38" s="34">
        <f t="shared" si="8"/>
        <v>0</v>
      </c>
      <c r="CI38" s="113" t="s">
        <v>107</v>
      </c>
      <c r="CJ38" s="50" t="s">
        <v>108</v>
      </c>
    </row>
    <row r="39" spans="1:88" s="21" customFormat="1" ht="14.45" hidden="1" customHeight="1" x14ac:dyDescent="0.25">
      <c r="A39" s="113" t="s">
        <v>109</v>
      </c>
      <c r="B39" s="36" t="s">
        <v>110</v>
      </c>
      <c r="C39" s="37">
        <v>343.77047000000005</v>
      </c>
      <c r="D39" s="30">
        <v>0</v>
      </c>
      <c r="E39" s="31"/>
      <c r="F39" s="21">
        <v>0</v>
      </c>
      <c r="G39" s="31"/>
      <c r="H39" s="27">
        <f>'лист 1'!E40</f>
        <v>0</v>
      </c>
      <c r="I39" s="31"/>
      <c r="J39" s="27">
        <f>'лист 1'!F40</f>
        <v>0</v>
      </c>
      <c r="K39" s="31"/>
      <c r="L39" s="27">
        <f>'лист 1'!G40</f>
        <v>0</v>
      </c>
      <c r="M39" s="31"/>
      <c r="N39" s="32">
        <v>0</v>
      </c>
      <c r="O39" s="31"/>
      <c r="P39" s="27">
        <f>'лист 1'!I40</f>
        <v>0</v>
      </c>
      <c r="Q39" s="31"/>
      <c r="R39" s="27">
        <f>'лист 1'!J40</f>
        <v>1.8367800000000001</v>
      </c>
      <c r="S39" s="31"/>
      <c r="T39" s="27">
        <f>'лист 1'!K40</f>
        <v>0</v>
      </c>
      <c r="U39" s="31"/>
      <c r="V39" s="27">
        <f>'лист 1'!L40</f>
        <v>0</v>
      </c>
      <c r="W39" s="31"/>
      <c r="X39" s="27">
        <f>'лист 1'!M40</f>
        <v>0</v>
      </c>
      <c r="Y39" s="31"/>
      <c r="Z39" s="27">
        <f>'лист 1'!N40</f>
        <v>0</v>
      </c>
      <c r="AA39" s="31"/>
      <c r="AB39" s="28">
        <f t="shared" si="9"/>
        <v>341.93369000000007</v>
      </c>
      <c r="AC39" s="29">
        <f t="shared" si="10"/>
        <v>1.8367800000000001</v>
      </c>
      <c r="AD39" s="29">
        <f t="shared" si="11"/>
        <v>0</v>
      </c>
      <c r="AE39" s="30">
        <f>'лист 1'!P40</f>
        <v>0</v>
      </c>
      <c r="AF39" s="31"/>
      <c r="AG39" s="32">
        <f>'лист 1'!Q40</f>
        <v>0</v>
      </c>
      <c r="AH39" s="31"/>
      <c r="AI39" s="32">
        <f>'лист 1'!R40</f>
        <v>0</v>
      </c>
      <c r="AJ39" s="31"/>
      <c r="AK39" s="27">
        <f>'лист 1'!S40</f>
        <v>0</v>
      </c>
      <c r="AL39" s="42"/>
      <c r="AM39" s="45">
        <f>'лист 1'!T40</f>
        <v>0</v>
      </c>
      <c r="AN39" s="44"/>
      <c r="AO39" s="27">
        <f>'лист 1'!U40</f>
        <v>0</v>
      </c>
      <c r="AP39" s="31"/>
      <c r="AQ39" s="27">
        <f>'лист 1'!V40</f>
        <v>0</v>
      </c>
      <c r="AR39" s="31"/>
      <c r="AS39" s="27">
        <f>'лист 1'!W40</f>
        <v>0</v>
      </c>
      <c r="AT39" s="31"/>
      <c r="AU39" s="27">
        <f>'лист 1'!X40</f>
        <v>0</v>
      </c>
      <c r="AV39" s="31"/>
      <c r="AW39" s="27">
        <f>'лист 1'!Y40</f>
        <v>0</v>
      </c>
      <c r="AX39" s="31"/>
      <c r="AY39" s="27">
        <f>'лист 1'!Z40</f>
        <v>0</v>
      </c>
      <c r="AZ39" s="31"/>
      <c r="BA39" s="27">
        <f>'лист 1'!AA40</f>
        <v>0</v>
      </c>
      <c r="BB39" s="31"/>
      <c r="BC39" s="28">
        <f t="shared" si="12"/>
        <v>341.93369000000007</v>
      </c>
      <c r="BD39" s="33">
        <f t="shared" si="13"/>
        <v>0</v>
      </c>
      <c r="BE39" s="34">
        <f t="shared" si="14"/>
        <v>0</v>
      </c>
      <c r="BF39" s="35" t="s">
        <v>109</v>
      </c>
      <c r="BG39" s="36" t="s">
        <v>110</v>
      </c>
      <c r="BH39" s="84">
        <f>'лист 1'!AC40</f>
        <v>0</v>
      </c>
      <c r="BI39" s="107">
        <v>0</v>
      </c>
      <c r="BJ39" s="102">
        <f>'лист 1'!AD40</f>
        <v>0</v>
      </c>
      <c r="BK39" s="109"/>
      <c r="BL39" s="101"/>
      <c r="CF39" s="28">
        <f t="shared" si="6"/>
        <v>341.93369000000007</v>
      </c>
      <c r="CG39" s="33">
        <f t="shared" si="7"/>
        <v>0</v>
      </c>
      <c r="CH39" s="34">
        <f t="shared" si="8"/>
        <v>0</v>
      </c>
      <c r="CI39" s="113" t="s">
        <v>109</v>
      </c>
      <c r="CJ39" s="36" t="s">
        <v>110</v>
      </c>
    </row>
    <row r="40" spans="1:88" s="21" customFormat="1" ht="15" hidden="1" x14ac:dyDescent="0.25">
      <c r="A40" s="113" t="s">
        <v>111</v>
      </c>
      <c r="B40" s="36" t="s">
        <v>112</v>
      </c>
      <c r="C40" s="37">
        <v>-933.95947999999999</v>
      </c>
      <c r="D40" s="30">
        <v>0</v>
      </c>
      <c r="E40" s="31"/>
      <c r="F40" s="21">
        <v>0</v>
      </c>
      <c r="G40" s="31"/>
      <c r="H40" s="27">
        <f>'лист 1'!E41</f>
        <v>0</v>
      </c>
      <c r="I40" s="31"/>
      <c r="J40" s="27">
        <f>'лист 1'!F41</f>
        <v>0</v>
      </c>
      <c r="K40" s="31"/>
      <c r="L40" s="27">
        <f>'лист 1'!G41</f>
        <v>0</v>
      </c>
      <c r="M40" s="31"/>
      <c r="N40" s="32">
        <v>0</v>
      </c>
      <c r="O40" s="31"/>
      <c r="P40" s="27">
        <f>'лист 1'!I41</f>
        <v>8.94</v>
      </c>
      <c r="Q40" s="31"/>
      <c r="R40" s="27">
        <f>'лист 1'!J41</f>
        <v>22.996560000000283</v>
      </c>
      <c r="S40" s="31"/>
      <c r="T40" s="27">
        <f>'лист 1'!K41</f>
        <v>1.31</v>
      </c>
      <c r="U40" s="31">
        <v>1000</v>
      </c>
      <c r="V40" s="27">
        <f>'лист 1'!L41</f>
        <v>11.500540000000433</v>
      </c>
      <c r="W40" s="31"/>
      <c r="X40" s="27">
        <f>'лист 1'!M41</f>
        <v>1.3536400000025468</v>
      </c>
      <c r="Y40" s="31"/>
      <c r="Z40" s="27">
        <f>'лист 1'!N41</f>
        <v>0</v>
      </c>
      <c r="AA40" s="31"/>
      <c r="AB40" s="28">
        <f t="shared" si="9"/>
        <v>19.939779999996745</v>
      </c>
      <c r="AC40" s="29">
        <f t="shared" si="10"/>
        <v>46.10074000000327</v>
      </c>
      <c r="AD40" s="29">
        <f t="shared" si="11"/>
        <v>1000</v>
      </c>
      <c r="AE40" s="30">
        <v>0</v>
      </c>
      <c r="AF40" s="31"/>
      <c r="AG40" s="32">
        <f>'лист 1'!Q41</f>
        <v>8.9400000018213174E-3</v>
      </c>
      <c r="AH40" s="31"/>
      <c r="AI40" s="32">
        <f>'лист 1'!R41</f>
        <v>17.728019999997496</v>
      </c>
      <c r="AJ40" s="31"/>
      <c r="AK40" s="27">
        <f>'лист 1'!S41</f>
        <v>7.6532600000028097</v>
      </c>
      <c r="AL40" s="42">
        <v>20</v>
      </c>
      <c r="AM40" s="45">
        <f>'лист 1'!T41</f>
        <v>27.506840000000022</v>
      </c>
      <c r="AN40" s="44">
        <v>28</v>
      </c>
      <c r="AO40" s="27">
        <f>'лист 1'!U41</f>
        <v>90.197260000000909</v>
      </c>
      <c r="AP40" s="31"/>
      <c r="AQ40" s="27">
        <f>'лист 1'!V41</f>
        <v>39.523019999999597</v>
      </c>
      <c r="AR40" s="31">
        <v>131</v>
      </c>
      <c r="AS40" s="27">
        <f>'лист 1'!W41</f>
        <v>29.259999999997273</v>
      </c>
      <c r="AT40" s="31"/>
      <c r="AU40" s="27">
        <f>'лист 1'!X41</f>
        <v>66.966660000002406</v>
      </c>
      <c r="AV40" s="31">
        <v>70</v>
      </c>
      <c r="AW40" s="27">
        <f>'лист 1'!Y41</f>
        <v>46.356919999999967</v>
      </c>
      <c r="AX40" s="31"/>
      <c r="AY40" s="27">
        <f>'лист 1'!Z41</f>
        <v>30.722959999999148</v>
      </c>
      <c r="AZ40" s="31"/>
      <c r="BA40" s="27">
        <f>'лист 1'!AA41</f>
        <v>0</v>
      </c>
      <c r="BB40" s="31">
        <v>91</v>
      </c>
      <c r="BC40" s="28">
        <f t="shared" si="12"/>
        <v>4.0158999999953267</v>
      </c>
      <c r="BD40" s="33">
        <f t="shared" si="13"/>
        <v>355.92388000000142</v>
      </c>
      <c r="BE40" s="34">
        <f t="shared" si="14"/>
        <v>340</v>
      </c>
      <c r="BF40" s="38" t="s">
        <v>111</v>
      </c>
      <c r="BG40" s="36" t="s">
        <v>112</v>
      </c>
      <c r="BH40" s="84">
        <f>'лист 1'!AC41</f>
        <v>1.4500000001962689E-2</v>
      </c>
      <c r="BI40" s="107">
        <v>0</v>
      </c>
      <c r="BJ40" s="102">
        <f>'лист 1'!AD41</f>
        <v>0</v>
      </c>
      <c r="BK40" s="109"/>
      <c r="BL40" s="101"/>
      <c r="CF40" s="28">
        <f t="shared" si="6"/>
        <v>4.0013999999933638</v>
      </c>
      <c r="CG40" s="33">
        <f t="shared" si="7"/>
        <v>1.4500000001962689E-2</v>
      </c>
      <c r="CH40" s="34">
        <f t="shared" si="8"/>
        <v>0</v>
      </c>
      <c r="CI40" s="113" t="s">
        <v>111</v>
      </c>
      <c r="CJ40" s="36" t="s">
        <v>112</v>
      </c>
    </row>
    <row r="41" spans="1:88" s="21" customFormat="1" ht="14.45" hidden="1" customHeight="1" x14ac:dyDescent="0.25">
      <c r="A41" s="113" t="s">
        <v>113</v>
      </c>
      <c r="B41" s="36" t="s">
        <v>114</v>
      </c>
      <c r="C41" s="37">
        <v>1258.2914499999995</v>
      </c>
      <c r="D41" s="30">
        <v>0</v>
      </c>
      <c r="E41" s="31"/>
      <c r="F41" s="21">
        <v>0</v>
      </c>
      <c r="G41" s="31"/>
      <c r="H41" s="27">
        <f>'лист 1'!E42</f>
        <v>0</v>
      </c>
      <c r="I41" s="31"/>
      <c r="J41" s="27">
        <f>'лист 1'!F42</f>
        <v>0</v>
      </c>
      <c r="K41" s="31"/>
      <c r="L41" s="27">
        <f>'лист 1'!G42</f>
        <v>8.2100000000000009</v>
      </c>
      <c r="M41" s="31"/>
      <c r="N41" s="32">
        <v>188.61</v>
      </c>
      <c r="O41" s="31"/>
      <c r="P41" s="27">
        <f>'лист 1'!I42</f>
        <v>227.82</v>
      </c>
      <c r="Q41" s="31"/>
      <c r="R41" s="27">
        <f>'лист 1'!J42</f>
        <v>258.37641999999954</v>
      </c>
      <c r="S41" s="31">
        <v>1000</v>
      </c>
      <c r="T41" s="27">
        <f>'лист 1'!K42</f>
        <v>134.63999999999999</v>
      </c>
      <c r="U41" s="31"/>
      <c r="V41" s="27">
        <f>'лист 1'!L42</f>
        <v>0</v>
      </c>
      <c r="W41" s="31"/>
      <c r="X41" s="27">
        <f>'лист 1'!M42</f>
        <v>0</v>
      </c>
      <c r="Y41" s="31"/>
      <c r="Z41" s="27">
        <f>'лист 1'!N42</f>
        <v>0</v>
      </c>
      <c r="AA41" s="31"/>
      <c r="AB41" s="28">
        <f t="shared" si="9"/>
        <v>1440.6350299999999</v>
      </c>
      <c r="AC41" s="29">
        <f t="shared" si="10"/>
        <v>817.65641999999946</v>
      </c>
      <c r="AD41" s="29">
        <f t="shared" si="11"/>
        <v>1000</v>
      </c>
      <c r="AE41" s="30">
        <f>'лист 1'!P42</f>
        <v>0</v>
      </c>
      <c r="AF41" s="31"/>
      <c r="AG41" s="32">
        <f>'лист 1'!Q42</f>
        <v>0</v>
      </c>
      <c r="AH41" s="31"/>
      <c r="AI41" s="32">
        <f>'лист 1'!R42</f>
        <v>0</v>
      </c>
      <c r="AJ41" s="31"/>
      <c r="AK41" s="27">
        <f>'лист 1'!S42</f>
        <v>0</v>
      </c>
      <c r="AL41" s="42"/>
      <c r="AM41" s="45">
        <f>'лист 1'!T42</f>
        <v>17.808479999999658</v>
      </c>
      <c r="AN41" s="44"/>
      <c r="AO41" s="27">
        <f>'лист 1'!U42</f>
        <v>141.23844000000025</v>
      </c>
      <c r="AP41" s="31"/>
      <c r="AQ41" s="27">
        <f>'лист 1'!V42</f>
        <v>298.70777999999899</v>
      </c>
      <c r="AR41" s="31"/>
      <c r="AS41" s="27">
        <f>'лист 1'!W42</f>
        <v>367.19911999999948</v>
      </c>
      <c r="AT41" s="31"/>
      <c r="AU41" s="27">
        <f>'лист 1'!X42</f>
        <v>352.95496000000168</v>
      </c>
      <c r="AV41" s="31"/>
      <c r="AW41" s="27">
        <f>'лист 1'!Y42</f>
        <v>9.5620000000044461E-2</v>
      </c>
      <c r="AX41" s="31"/>
      <c r="AY41" s="27">
        <f>'лист 1'!Z42</f>
        <v>0</v>
      </c>
      <c r="AZ41" s="31">
        <v>1000</v>
      </c>
      <c r="BA41" s="27">
        <f>'лист 1'!AA42</f>
        <v>0</v>
      </c>
      <c r="BB41" s="31"/>
      <c r="BC41" s="28">
        <f t="shared" si="12"/>
        <v>1262.6306299999999</v>
      </c>
      <c r="BD41" s="33">
        <f t="shared" si="13"/>
        <v>1178.0044</v>
      </c>
      <c r="BE41" s="34">
        <f t="shared" si="14"/>
        <v>1000</v>
      </c>
      <c r="BF41" s="35" t="s">
        <v>113</v>
      </c>
      <c r="BG41" s="36" t="s">
        <v>114</v>
      </c>
      <c r="BH41" s="84">
        <f>'лист 1'!AC42</f>
        <v>0</v>
      </c>
      <c r="BI41" s="107">
        <v>0</v>
      </c>
      <c r="BJ41" s="102">
        <f>'лист 1'!AD42</f>
        <v>0</v>
      </c>
      <c r="BK41" s="109"/>
      <c r="BL41" s="101"/>
      <c r="CF41" s="28">
        <f t="shared" si="6"/>
        <v>1262.6306299999999</v>
      </c>
      <c r="CG41" s="33">
        <f t="shared" si="7"/>
        <v>0</v>
      </c>
      <c r="CH41" s="34">
        <f t="shared" si="8"/>
        <v>0</v>
      </c>
      <c r="CI41" s="113" t="s">
        <v>113</v>
      </c>
      <c r="CJ41" s="36" t="s">
        <v>114</v>
      </c>
    </row>
    <row r="42" spans="1:88" s="21" customFormat="1" ht="15" x14ac:dyDescent="0.25">
      <c r="A42" s="113" t="s">
        <v>115</v>
      </c>
      <c r="B42" s="36" t="s">
        <v>116</v>
      </c>
      <c r="C42" s="37">
        <v>-4.9358900000004979</v>
      </c>
      <c r="D42" s="30">
        <v>8.2100000000000009</v>
      </c>
      <c r="E42" s="31"/>
      <c r="F42" s="21">
        <v>0</v>
      </c>
      <c r="G42" s="31"/>
      <c r="H42" s="27">
        <f>'лист 1'!E43</f>
        <v>0</v>
      </c>
      <c r="I42" s="31"/>
      <c r="J42" s="27">
        <f>'лист 1'!F43</f>
        <v>0</v>
      </c>
      <c r="K42" s="31"/>
      <c r="L42" s="27">
        <f>'лист 1'!G43</f>
        <v>11.450000000000001</v>
      </c>
      <c r="M42" s="31"/>
      <c r="N42" s="32">
        <v>0</v>
      </c>
      <c r="O42" s="31"/>
      <c r="P42" s="27">
        <f>'лист 1'!I43</f>
        <v>1610.78</v>
      </c>
      <c r="Q42" s="31"/>
      <c r="R42" s="27">
        <f>'лист 1'!J43</f>
        <v>11.71324000000277</v>
      </c>
      <c r="S42" s="31"/>
      <c r="T42" s="27">
        <f>'лист 1'!K43</f>
        <v>2.36</v>
      </c>
      <c r="U42" s="31"/>
      <c r="V42" s="27">
        <f>'лист 1'!L43</f>
        <v>2.5821999999978198</v>
      </c>
      <c r="W42" s="31"/>
      <c r="X42" s="27">
        <f>'лист 1'!M43</f>
        <v>2.3910600000014979</v>
      </c>
      <c r="Y42" s="31"/>
      <c r="Z42" s="27">
        <f>'лист 1'!N43</f>
        <v>2.7489799999975908</v>
      </c>
      <c r="AA42" s="31"/>
      <c r="AB42" s="28">
        <f t="shared" si="9"/>
        <v>-1657.17137</v>
      </c>
      <c r="AC42" s="29">
        <f t="shared" si="10"/>
        <v>1652.2354799999996</v>
      </c>
      <c r="AD42" s="29">
        <f t="shared" si="11"/>
        <v>0</v>
      </c>
      <c r="AE42" s="30">
        <f>'лист 1'!P43</f>
        <v>2.6046999999993203</v>
      </c>
      <c r="AF42" s="31"/>
      <c r="AG42" s="32">
        <f>'лист 1'!Q43</f>
        <v>2.4169600000000444</v>
      </c>
      <c r="AH42" s="31"/>
      <c r="AI42" s="32">
        <f>'лист 1'!R43</f>
        <v>2.3106000000013682</v>
      </c>
      <c r="AJ42" s="31"/>
      <c r="AK42" s="27">
        <f>'лист 1'!S43</f>
        <v>2.7459000000017295</v>
      </c>
      <c r="AL42" s="42"/>
      <c r="AM42" s="45">
        <f>'лист 1'!T43</f>
        <v>2.436379999999235</v>
      </c>
      <c r="AN42" s="44"/>
      <c r="AO42" s="27">
        <f>'лист 1'!U43</f>
        <v>2.6062600000021576</v>
      </c>
      <c r="AP42" s="31"/>
      <c r="AQ42" s="27">
        <f>'лист 1'!V43</f>
        <v>2.6916399999953504</v>
      </c>
      <c r="AR42" s="31"/>
      <c r="AS42" s="27">
        <f>'лист 1'!W43</f>
        <v>36.058220000002748</v>
      </c>
      <c r="AT42" s="31"/>
      <c r="AU42" s="27">
        <f>'лист 1'!X43</f>
        <v>2.8480999999975758</v>
      </c>
      <c r="AV42" s="31"/>
      <c r="AW42" s="27">
        <f>'лист 1'!Y43</f>
        <v>2.7031999999977052</v>
      </c>
      <c r="AX42" s="31"/>
      <c r="AY42" s="27">
        <f>'лист 1'!Z43</f>
        <v>2.726320000006381</v>
      </c>
      <c r="AZ42" s="31"/>
      <c r="BA42" s="27">
        <f>'лист 1'!AA43</f>
        <v>2.3350199999938925</v>
      </c>
      <c r="BB42" s="31"/>
      <c r="BC42" s="28">
        <f t="shared" si="12"/>
        <v>-1721.6546699999976</v>
      </c>
      <c r="BD42" s="33">
        <f t="shared" si="13"/>
        <v>64.483299999997513</v>
      </c>
      <c r="BE42" s="34">
        <f t="shared" si="14"/>
        <v>0</v>
      </c>
      <c r="BF42" s="40" t="s">
        <v>115</v>
      </c>
      <c r="BG42" s="39" t="s">
        <v>116</v>
      </c>
      <c r="BH42" s="84">
        <f>'лист 1'!AC43</f>
        <v>2.1001800000020738</v>
      </c>
      <c r="BI42" s="107">
        <v>0</v>
      </c>
      <c r="BJ42" s="102">
        <f>'лист 1'!AD43</f>
        <v>0</v>
      </c>
      <c r="BK42" s="109"/>
      <c r="BL42" s="101"/>
      <c r="CF42" s="28">
        <f t="shared" si="6"/>
        <v>-1723.7548499999998</v>
      </c>
      <c r="CG42" s="33">
        <f t="shared" si="7"/>
        <v>2.1001800000020738</v>
      </c>
      <c r="CH42" s="34">
        <f t="shared" si="8"/>
        <v>0</v>
      </c>
      <c r="CI42" s="113" t="s">
        <v>115</v>
      </c>
      <c r="CJ42" s="36" t="s">
        <v>116</v>
      </c>
    </row>
    <row r="43" spans="1:88" s="21" customFormat="1" ht="15" hidden="1" x14ac:dyDescent="0.25">
      <c r="A43" s="113" t="s">
        <v>117</v>
      </c>
      <c r="B43" s="36" t="s">
        <v>118</v>
      </c>
      <c r="C43" s="37">
        <v>-13984.929070000013</v>
      </c>
      <c r="D43" s="30">
        <v>10646.050000000001</v>
      </c>
      <c r="E43" s="31">
        <v>30373.83</v>
      </c>
      <c r="F43" s="21">
        <v>13517.920000000002</v>
      </c>
      <c r="G43" s="31">
        <v>13512.54</v>
      </c>
      <c r="H43" s="27">
        <f>'лист 1'!E44</f>
        <v>11529.420000000002</v>
      </c>
      <c r="I43" s="31">
        <v>3016.39</v>
      </c>
      <c r="J43" s="27">
        <f>'лист 1'!F44</f>
        <v>12796.44</v>
      </c>
      <c r="K43" s="31">
        <v>15572</v>
      </c>
      <c r="L43" s="27">
        <f>'лист 1'!G44</f>
        <v>9547.510000000002</v>
      </c>
      <c r="M43" s="31">
        <v>9547.51</v>
      </c>
      <c r="N43" s="32">
        <v>6684.1100000000006</v>
      </c>
      <c r="O43" s="31">
        <v>6684.11</v>
      </c>
      <c r="P43" s="27">
        <f>'лист 1'!I44</f>
        <v>4469.18</v>
      </c>
      <c r="Q43" s="31"/>
      <c r="R43" s="27">
        <f>'лист 1'!J44</f>
        <v>6118.1007400000108</v>
      </c>
      <c r="S43" s="31">
        <v>10587.28</v>
      </c>
      <c r="T43" s="27">
        <f>'лист 1'!K44</f>
        <v>4853.12</v>
      </c>
      <c r="U43" s="31"/>
      <c r="V43" s="27">
        <f>'лист 1'!L44</f>
        <v>6005.3953200000196</v>
      </c>
      <c r="W43" s="31"/>
      <c r="X43" s="27">
        <f>'лист 1'!M44</f>
        <v>5342.2392599999994</v>
      </c>
      <c r="Y43" s="31"/>
      <c r="Z43" s="27">
        <f>'лист 1'!N44</f>
        <v>6790.1650199999958</v>
      </c>
      <c r="AA43" s="31"/>
      <c r="AB43" s="28">
        <f t="shared" si="9"/>
        <v>-22990.919410000046</v>
      </c>
      <c r="AC43" s="29">
        <f t="shared" si="10"/>
        <v>98299.650340000037</v>
      </c>
      <c r="AD43" s="29">
        <f t="shared" si="11"/>
        <v>89293.66</v>
      </c>
      <c r="AE43" s="30">
        <f>'лист 1'!P44</f>
        <v>6725.2169800000156</v>
      </c>
      <c r="AF43" s="31"/>
      <c r="AG43" s="32">
        <f>'лист 1'!Q44</f>
        <v>7770.7468800000006</v>
      </c>
      <c r="AH43" s="31">
        <v>37486.879999999997</v>
      </c>
      <c r="AI43" s="32">
        <f>'лист 1'!R44</f>
        <v>6643.2283999999636</v>
      </c>
      <c r="AJ43" s="31"/>
      <c r="AK43" s="27">
        <f>'лист 1'!S44</f>
        <v>7455.9362400000118</v>
      </c>
      <c r="AL43" s="42"/>
      <c r="AM43" s="45">
        <f>'лист 1'!T44</f>
        <v>5091.2273000000114</v>
      </c>
      <c r="AN43" s="44"/>
      <c r="AO43" s="27">
        <f>'лист 1'!U44</f>
        <v>3683.2747599999948</v>
      </c>
      <c r="AP43" s="31"/>
      <c r="AQ43" s="27">
        <f>'лист 1'!V44</f>
        <v>4885.8749600000137</v>
      </c>
      <c r="AR43" s="31"/>
      <c r="AS43" s="27">
        <f>'лист 1'!W44</f>
        <v>7307.3825999999945</v>
      </c>
      <c r="AT43" s="31"/>
      <c r="AU43" s="27">
        <f>'лист 1'!X44</f>
        <v>6595.874040000027</v>
      </c>
      <c r="AV43" s="31"/>
      <c r="AW43" s="27">
        <f>'лист 1'!Y44</f>
        <v>6533.7058599999327</v>
      </c>
      <c r="AX43" s="31"/>
      <c r="AY43" s="27">
        <f>'лист 1'!Z44</f>
        <v>7506.9991600000012</v>
      </c>
      <c r="AZ43" s="31"/>
      <c r="BA43" s="27">
        <f>'лист 1'!AA44</f>
        <v>7161.4746800000594</v>
      </c>
      <c r="BB43" s="31"/>
      <c r="BC43" s="28">
        <f t="shared" si="12"/>
        <v>-62864.981270000084</v>
      </c>
      <c r="BD43" s="33">
        <f t="shared" si="13"/>
        <v>77360.941860000035</v>
      </c>
      <c r="BE43" s="34">
        <f t="shared" si="14"/>
        <v>37486.879999999997</v>
      </c>
      <c r="BF43" s="40" t="s">
        <v>117</v>
      </c>
      <c r="BG43" s="39" t="s">
        <v>118</v>
      </c>
      <c r="BH43" s="84">
        <f>'лист 1'!AC44</f>
        <v>6558.1081999999533</v>
      </c>
      <c r="BI43" s="107">
        <v>0</v>
      </c>
      <c r="BJ43" s="102">
        <f>'лист 1'!AD44</f>
        <v>0</v>
      </c>
      <c r="BK43" s="109"/>
      <c r="BL43" s="101"/>
      <c r="CF43" s="28">
        <f t="shared" si="6"/>
        <v>-69423.089470000035</v>
      </c>
      <c r="CG43" s="33">
        <f t="shared" si="7"/>
        <v>6558.1081999999533</v>
      </c>
      <c r="CH43" s="34">
        <f t="shared" si="8"/>
        <v>0</v>
      </c>
      <c r="CI43" s="113" t="s">
        <v>117</v>
      </c>
      <c r="CJ43" s="36" t="s">
        <v>118</v>
      </c>
    </row>
    <row r="44" spans="1:88" s="21" customFormat="1" ht="15" hidden="1" x14ac:dyDescent="0.25">
      <c r="A44" s="113" t="s">
        <v>119</v>
      </c>
      <c r="B44" s="36" t="s">
        <v>120</v>
      </c>
      <c r="C44" s="37">
        <v>-10426.397050000005</v>
      </c>
      <c r="D44" s="30">
        <v>2070.9700000000003</v>
      </c>
      <c r="E44" s="31">
        <v>12600</v>
      </c>
      <c r="F44" s="21">
        <v>15618.070000000002</v>
      </c>
      <c r="G44" s="31">
        <v>15600</v>
      </c>
      <c r="H44" s="27">
        <f>'лист 1'!E45</f>
        <v>8848.3000000000011</v>
      </c>
      <c r="I44" s="31">
        <v>8900</v>
      </c>
      <c r="J44" s="27">
        <f>'лист 1'!F45</f>
        <v>5157.4400000000005</v>
      </c>
      <c r="K44" s="31">
        <v>5100</v>
      </c>
      <c r="L44" s="27">
        <f>'лист 1'!G45</f>
        <v>3998.4700000000003</v>
      </c>
      <c r="M44" s="31">
        <v>4000</v>
      </c>
      <c r="N44" s="32">
        <v>1963.45</v>
      </c>
      <c r="O44" s="31">
        <v>2000</v>
      </c>
      <c r="P44" s="27">
        <f>'лист 1'!I45</f>
        <v>2708.8599999999997</v>
      </c>
      <c r="Q44" s="31">
        <v>2710</v>
      </c>
      <c r="R44" s="27">
        <f>'лист 1'!J45</f>
        <v>2958.2395000000001</v>
      </c>
      <c r="S44" s="31">
        <v>3000</v>
      </c>
      <c r="T44" s="27">
        <f>'лист 1'!K45</f>
        <v>2731.2</v>
      </c>
      <c r="U44" s="31">
        <v>3000</v>
      </c>
      <c r="V44" s="27">
        <f>'лист 1'!L45</f>
        <v>5804.4603599999991</v>
      </c>
      <c r="W44" s="31">
        <v>6000</v>
      </c>
      <c r="X44" s="27">
        <f>'лист 1'!M45</f>
        <v>5468.6660800000009</v>
      </c>
      <c r="Y44" s="31">
        <v>5500</v>
      </c>
      <c r="Z44" s="27">
        <f>'лист 1'!N45</f>
        <v>8978.6241800000025</v>
      </c>
      <c r="AA44" s="31">
        <v>9000</v>
      </c>
      <c r="AB44" s="28">
        <f t="shared" si="9"/>
        <v>676.85282999998344</v>
      </c>
      <c r="AC44" s="29">
        <f t="shared" si="10"/>
        <v>66306.750120000012</v>
      </c>
      <c r="AD44" s="29">
        <f t="shared" si="11"/>
        <v>77410</v>
      </c>
      <c r="AE44" s="30">
        <f>'лист 1'!P45</f>
        <v>7426.5795800000014</v>
      </c>
      <c r="AF44" s="31">
        <v>7500</v>
      </c>
      <c r="AG44" s="32">
        <f>'лист 1'!Q45</f>
        <v>6610.6692000000003</v>
      </c>
      <c r="AH44" s="31">
        <v>7000</v>
      </c>
      <c r="AI44" s="32">
        <f>'лист 1'!R45</f>
        <v>5378.1601799999917</v>
      </c>
      <c r="AJ44" s="31">
        <v>5400</v>
      </c>
      <c r="AK44" s="27">
        <f>'лист 1'!S45</f>
        <v>6123.3619600000047</v>
      </c>
      <c r="AL44" s="42">
        <v>6200</v>
      </c>
      <c r="AM44" s="45">
        <f>'лист 1'!T45</f>
        <v>6344.6912799999918</v>
      </c>
      <c r="AN44" s="44">
        <v>6500</v>
      </c>
      <c r="AO44" s="27">
        <f>'лист 1'!U45</f>
        <v>3874.3899600000159</v>
      </c>
      <c r="AP44" s="31">
        <v>4000</v>
      </c>
      <c r="AQ44" s="27">
        <f>'лист 1'!V45</f>
        <v>4239.7082799999907</v>
      </c>
      <c r="AR44" s="31">
        <v>4500</v>
      </c>
      <c r="AS44" s="27">
        <f>'лист 1'!W45</f>
        <v>4352.7299200000052</v>
      </c>
      <c r="AT44" s="31">
        <v>4500</v>
      </c>
      <c r="AU44" s="27">
        <f>'лист 1'!X45</f>
        <v>5016.0496800000019</v>
      </c>
      <c r="AV44" s="31">
        <v>3500</v>
      </c>
      <c r="AW44" s="27">
        <f>'лист 1'!Y45</f>
        <v>7232.6093400000009</v>
      </c>
      <c r="AX44" s="31">
        <v>7500</v>
      </c>
      <c r="AY44" s="27">
        <f>'лист 1'!Z45</f>
        <v>5065.1170599999905</v>
      </c>
      <c r="AZ44" s="31">
        <v>5000</v>
      </c>
      <c r="BA44" s="27">
        <f>'лист 1'!AA45</f>
        <v>6894.2222200000024</v>
      </c>
      <c r="BB44" s="31">
        <v>7000</v>
      </c>
      <c r="BC44" s="28">
        <f t="shared" si="12"/>
        <v>718.56416999997782</v>
      </c>
      <c r="BD44" s="33">
        <f t="shared" si="13"/>
        <v>68558.288660000006</v>
      </c>
      <c r="BE44" s="34">
        <f t="shared" si="14"/>
        <v>68600</v>
      </c>
      <c r="BF44" s="35" t="s">
        <v>119</v>
      </c>
      <c r="BG44" s="36" t="s">
        <v>120</v>
      </c>
      <c r="BH44" s="84">
        <f>'лист 1'!AC45</f>
        <v>6678.1772400000027</v>
      </c>
      <c r="BI44" s="107">
        <v>6000</v>
      </c>
      <c r="BJ44" s="102">
        <f>'лист 1'!AD45</f>
        <v>0</v>
      </c>
      <c r="BK44" s="109"/>
      <c r="BL44" s="101"/>
      <c r="CF44" s="28">
        <f t="shared" si="6"/>
        <v>40.386929999975109</v>
      </c>
      <c r="CG44" s="33">
        <f t="shared" si="7"/>
        <v>6678.1772400000027</v>
      </c>
      <c r="CH44" s="34">
        <f t="shared" si="8"/>
        <v>6000</v>
      </c>
      <c r="CI44" s="113" t="s">
        <v>119</v>
      </c>
      <c r="CJ44" s="36" t="s">
        <v>120</v>
      </c>
    </row>
    <row r="45" spans="1:88" s="21" customFormat="1" ht="14.45" hidden="1" customHeight="1" x14ac:dyDescent="0.25">
      <c r="A45" s="113" t="s">
        <v>121</v>
      </c>
      <c r="B45" s="36" t="s">
        <v>122</v>
      </c>
      <c r="C45" s="37">
        <v>108.07020000000017</v>
      </c>
      <c r="D45" s="30">
        <v>0</v>
      </c>
      <c r="E45" s="31"/>
      <c r="F45" s="21">
        <v>0</v>
      </c>
      <c r="G45" s="31"/>
      <c r="H45" s="27">
        <f>'лист 1'!E46</f>
        <v>0</v>
      </c>
      <c r="I45" s="31"/>
      <c r="J45" s="27">
        <f>'лист 1'!F46</f>
        <v>0</v>
      </c>
      <c r="K45" s="31"/>
      <c r="L45" s="27">
        <f>'лист 1'!G46</f>
        <v>0</v>
      </c>
      <c r="M45" s="31"/>
      <c r="N45" s="32">
        <v>0</v>
      </c>
      <c r="O45" s="31"/>
      <c r="P45" s="27">
        <f>'лист 1'!I46</f>
        <v>0</v>
      </c>
      <c r="Q45" s="31"/>
      <c r="R45" s="27">
        <f>'лист 1'!J46</f>
        <v>4.6464200000001483</v>
      </c>
      <c r="S45" s="31"/>
      <c r="T45" s="27">
        <f>'лист 1'!K46</f>
        <v>0.02</v>
      </c>
      <c r="U45" s="31"/>
      <c r="V45" s="27">
        <f>'лист 1'!L46</f>
        <v>3.6999999999125068E-3</v>
      </c>
      <c r="W45" s="31"/>
      <c r="X45" s="27">
        <f>'лист 1'!M46</f>
        <v>0</v>
      </c>
      <c r="Y45" s="31"/>
      <c r="Z45" s="27">
        <f>'лист 1'!N46</f>
        <v>0</v>
      </c>
      <c r="AA45" s="31"/>
      <c r="AB45" s="28">
        <f t="shared" si="9"/>
        <v>103.40008000000012</v>
      </c>
      <c r="AC45" s="29">
        <f t="shared" si="10"/>
        <v>4.6701200000000602</v>
      </c>
      <c r="AD45" s="29">
        <f t="shared" si="11"/>
        <v>0</v>
      </c>
      <c r="AE45" s="30">
        <f>'лист 1'!P46</f>
        <v>0</v>
      </c>
      <c r="AF45" s="31"/>
      <c r="AG45" s="32">
        <f>'лист 1'!Q46</f>
        <v>0</v>
      </c>
      <c r="AH45" s="31"/>
      <c r="AI45" s="32">
        <f>'лист 1'!R46</f>
        <v>8.9399999997885962E-3</v>
      </c>
      <c r="AJ45" s="31"/>
      <c r="AK45" s="27">
        <f>'лист 1'!S46</f>
        <v>0.10728000000051224</v>
      </c>
      <c r="AL45" s="42"/>
      <c r="AM45" s="45">
        <f>'лист 1'!T46</f>
        <v>3.4220000000417486E-2</v>
      </c>
      <c r="AN45" s="44"/>
      <c r="AO45" s="27">
        <f>'лист 1'!U46</f>
        <v>3.5759999999154385E-2</v>
      </c>
      <c r="AP45" s="31"/>
      <c r="AQ45" s="27">
        <f>'лист 1'!V46</f>
        <v>4.056000000019367E-2</v>
      </c>
      <c r="AR45" s="31"/>
      <c r="AS45" s="27">
        <f>'лист 1'!W46</f>
        <v>0</v>
      </c>
      <c r="AT45" s="31"/>
      <c r="AU45" s="27">
        <f>'лист 1'!X46</f>
        <v>1.8859999999801858E-2</v>
      </c>
      <c r="AV45" s="31"/>
      <c r="AW45" s="27">
        <f>'лист 1'!Y46</f>
        <v>2.0280000000673228E-2</v>
      </c>
      <c r="AX45" s="31"/>
      <c r="AY45" s="27">
        <f>'лист 1'!Z46</f>
        <v>0</v>
      </c>
      <c r="AZ45" s="31"/>
      <c r="BA45" s="27">
        <f>'лист 1'!AA46</f>
        <v>0</v>
      </c>
      <c r="BB45" s="31"/>
      <c r="BC45" s="28">
        <f t="shared" si="12"/>
        <v>103.13417999999957</v>
      </c>
      <c r="BD45" s="33">
        <f t="shared" si="13"/>
        <v>0.26590000000054148</v>
      </c>
      <c r="BE45" s="34">
        <f t="shared" si="14"/>
        <v>0</v>
      </c>
      <c r="BF45" s="35" t="s">
        <v>121</v>
      </c>
      <c r="BG45" s="36" t="s">
        <v>122</v>
      </c>
      <c r="BH45" s="84">
        <f>'лист 1'!AC46</f>
        <v>0</v>
      </c>
      <c r="BI45" s="107">
        <v>0</v>
      </c>
      <c r="BJ45" s="102">
        <f>'лист 1'!AD46</f>
        <v>0</v>
      </c>
      <c r="BK45" s="109"/>
      <c r="BL45" s="101"/>
      <c r="CF45" s="28">
        <f t="shared" si="6"/>
        <v>103.13417999999957</v>
      </c>
      <c r="CG45" s="33">
        <f t="shared" si="7"/>
        <v>0</v>
      </c>
      <c r="CH45" s="34">
        <f t="shared" si="8"/>
        <v>0</v>
      </c>
      <c r="CI45" s="113" t="s">
        <v>121</v>
      </c>
      <c r="CJ45" s="36" t="s">
        <v>122</v>
      </c>
    </row>
    <row r="46" spans="1:88" s="21" customFormat="1" ht="14.45" hidden="1" customHeight="1" x14ac:dyDescent="0.25">
      <c r="A46" s="113" t="s">
        <v>123</v>
      </c>
      <c r="B46" s="36" t="s">
        <v>124</v>
      </c>
      <c r="C46" s="37">
        <v>2972.0421900000001</v>
      </c>
      <c r="D46" s="30">
        <v>0</v>
      </c>
      <c r="E46" s="31"/>
      <c r="F46" s="21">
        <v>0</v>
      </c>
      <c r="G46" s="31"/>
      <c r="H46" s="27">
        <f>'лист 1'!E47</f>
        <v>0</v>
      </c>
      <c r="I46" s="31"/>
      <c r="J46" s="27">
        <f>'лист 1'!F47</f>
        <v>0</v>
      </c>
      <c r="K46" s="31"/>
      <c r="L46" s="27">
        <f>'лист 1'!G47</f>
        <v>24.630000000000003</v>
      </c>
      <c r="M46" s="31"/>
      <c r="N46" s="32">
        <v>31.110000000000003</v>
      </c>
      <c r="O46" s="31"/>
      <c r="P46" s="27">
        <f>'лист 1'!I47</f>
        <v>52.099999999999994</v>
      </c>
      <c r="Q46" s="31"/>
      <c r="R46" s="27">
        <f>'лист 1'!J47</f>
        <v>44.376900000000049</v>
      </c>
      <c r="S46" s="31">
        <v>107.84</v>
      </c>
      <c r="T46" s="27">
        <f>'лист 1'!K47</f>
        <v>37.770000000000003</v>
      </c>
      <c r="U46" s="31">
        <v>82.15</v>
      </c>
      <c r="V46" s="27">
        <f>'лист 1'!L47</f>
        <v>16.268579999999716</v>
      </c>
      <c r="W46" s="31">
        <v>16.27</v>
      </c>
      <c r="X46" s="27">
        <f>'лист 1'!M47</f>
        <v>2.6820000000382149E-2</v>
      </c>
      <c r="Y46" s="31"/>
      <c r="Z46" s="27">
        <f>'лист 1'!N47</f>
        <v>0</v>
      </c>
      <c r="AA46" s="31"/>
      <c r="AB46" s="28">
        <f t="shared" si="9"/>
        <v>2972.01989</v>
      </c>
      <c r="AC46" s="29">
        <f t="shared" si="10"/>
        <v>206.28230000000019</v>
      </c>
      <c r="AD46" s="29">
        <f t="shared" si="11"/>
        <v>206.26000000000002</v>
      </c>
      <c r="AE46" s="30">
        <f>'лист 1'!P47</f>
        <v>0</v>
      </c>
      <c r="AF46" s="31"/>
      <c r="AG46" s="32">
        <f>'лист 1'!Q47</f>
        <v>0</v>
      </c>
      <c r="AH46" s="31"/>
      <c r="AI46" s="32">
        <f>'лист 1'!R47</f>
        <v>0</v>
      </c>
      <c r="AJ46" s="31"/>
      <c r="AK46" s="27">
        <f>'лист 1'!S47</f>
        <v>0</v>
      </c>
      <c r="AL46" s="42"/>
      <c r="AM46" s="45">
        <f>'лист 1'!T47</f>
        <v>0</v>
      </c>
      <c r="AN46" s="44"/>
      <c r="AO46" s="27">
        <f>'лист 1'!U47</f>
        <v>26.31583999999954</v>
      </c>
      <c r="AP46" s="31"/>
      <c r="AQ46" s="27">
        <f>'лист 1'!V47</f>
        <v>93.419840000000221</v>
      </c>
      <c r="AR46" s="31">
        <v>26.35</v>
      </c>
      <c r="AS46" s="27">
        <f>'лист 1'!W47</f>
        <v>45.152440000000283</v>
      </c>
      <c r="AT46" s="31"/>
      <c r="AU46" s="27">
        <f>'лист 1'!X47</f>
        <v>38.526559999999876</v>
      </c>
      <c r="AV46" s="31"/>
      <c r="AW46" s="27">
        <f>'лист 1'!Y47</f>
        <v>26.375519999999952</v>
      </c>
      <c r="AX46" s="31"/>
      <c r="AY46" s="27">
        <f>'лист 1'!Z47</f>
        <v>0</v>
      </c>
      <c r="AZ46" s="31"/>
      <c r="BA46" s="27">
        <f>'лист 1'!AA47</f>
        <v>0</v>
      </c>
      <c r="BB46" s="31"/>
      <c r="BC46" s="28">
        <f t="shared" si="12"/>
        <v>2768.57969</v>
      </c>
      <c r="BD46" s="33">
        <f t="shared" si="13"/>
        <v>229.79019999999986</v>
      </c>
      <c r="BE46" s="34">
        <f t="shared" si="14"/>
        <v>26.35</v>
      </c>
      <c r="BF46" s="35" t="s">
        <v>123</v>
      </c>
      <c r="BG46" s="36" t="s">
        <v>124</v>
      </c>
      <c r="BH46" s="84">
        <f>'лист 1'!AC47</f>
        <v>0</v>
      </c>
      <c r="BI46" s="107">
        <v>0</v>
      </c>
      <c r="BJ46" s="102">
        <f>'лист 1'!AD47</f>
        <v>0</v>
      </c>
      <c r="BK46" s="109"/>
      <c r="BL46" s="101"/>
      <c r="CF46" s="28">
        <f t="shared" si="6"/>
        <v>2768.57969</v>
      </c>
      <c r="CG46" s="33">
        <f t="shared" si="7"/>
        <v>0</v>
      </c>
      <c r="CH46" s="34">
        <f t="shared" si="8"/>
        <v>0</v>
      </c>
      <c r="CI46" s="113" t="s">
        <v>123</v>
      </c>
      <c r="CJ46" s="36" t="s">
        <v>124</v>
      </c>
    </row>
    <row r="47" spans="1:88" s="21" customFormat="1" ht="14.45" hidden="1" customHeight="1" x14ac:dyDescent="0.25">
      <c r="A47" s="113" t="s">
        <v>125</v>
      </c>
      <c r="B47" s="36" t="s">
        <v>126</v>
      </c>
      <c r="C47" s="37">
        <v>6835.4790100000018</v>
      </c>
      <c r="D47" s="30">
        <v>0</v>
      </c>
      <c r="E47" s="31"/>
      <c r="F47" s="21">
        <v>0</v>
      </c>
      <c r="G47" s="31"/>
      <c r="H47" s="27">
        <f>'лист 1'!E48</f>
        <v>0</v>
      </c>
      <c r="I47" s="31"/>
      <c r="J47" s="27">
        <f>'лист 1'!F48</f>
        <v>0</v>
      </c>
      <c r="K47" s="31"/>
      <c r="L47" s="27">
        <f>'лист 1'!G48</f>
        <v>0</v>
      </c>
      <c r="M47" s="31"/>
      <c r="N47" s="32">
        <v>0</v>
      </c>
      <c r="O47" s="31"/>
      <c r="P47" s="27">
        <f>'лист 1'!I48</f>
        <v>0</v>
      </c>
      <c r="Q47" s="31"/>
      <c r="R47" s="27">
        <f>'лист 1'!J48</f>
        <v>4.8568199999996207</v>
      </c>
      <c r="S47" s="31"/>
      <c r="T47" s="27">
        <f>'лист 1'!K48</f>
        <v>0</v>
      </c>
      <c r="U47" s="31"/>
      <c r="V47" s="27">
        <f>'лист 1'!L48</f>
        <v>0</v>
      </c>
      <c r="W47" s="31"/>
      <c r="X47" s="27">
        <f>'лист 1'!M48</f>
        <v>0</v>
      </c>
      <c r="Y47" s="31"/>
      <c r="Z47" s="27">
        <f>'лист 1'!N48</f>
        <v>0</v>
      </c>
      <c r="AA47" s="31">
        <v>4000</v>
      </c>
      <c r="AB47" s="28">
        <f t="shared" si="9"/>
        <v>10830.622190000002</v>
      </c>
      <c r="AC47" s="29">
        <f t="shared" si="10"/>
        <v>4.8568199999996207</v>
      </c>
      <c r="AD47" s="29">
        <f t="shared" si="11"/>
        <v>4000</v>
      </c>
      <c r="AE47" s="30">
        <f>'лист 1'!P48</f>
        <v>0</v>
      </c>
      <c r="AF47" s="31"/>
      <c r="AG47" s="32">
        <f>'лист 1'!Q48</f>
        <v>0</v>
      </c>
      <c r="AH47" s="31"/>
      <c r="AI47" s="32">
        <f>'лист 1'!R48</f>
        <v>0</v>
      </c>
      <c r="AJ47" s="31"/>
      <c r="AK47" s="27">
        <f>'лист 1'!S48</f>
        <v>0</v>
      </c>
      <c r="AL47" s="42"/>
      <c r="AM47" s="45">
        <f>'лист 1'!T48</f>
        <v>0</v>
      </c>
      <c r="AN47" s="44"/>
      <c r="AO47" s="27">
        <f>'лист 1'!U48</f>
        <v>0</v>
      </c>
      <c r="AP47" s="31"/>
      <c r="AQ47" s="27">
        <f>'лист 1'!V48</f>
        <v>0</v>
      </c>
      <c r="AR47" s="31"/>
      <c r="AS47" s="27">
        <f>'лист 1'!W48</f>
        <v>0</v>
      </c>
      <c r="AT47" s="31"/>
      <c r="AU47" s="27">
        <f>'лист 1'!X48</f>
        <v>0</v>
      </c>
      <c r="AV47" s="31"/>
      <c r="AW47" s="27">
        <f>'лист 1'!Y48</f>
        <v>0</v>
      </c>
      <c r="AX47" s="31"/>
      <c r="AY47" s="27">
        <f>'лист 1'!Z48</f>
        <v>0</v>
      </c>
      <c r="AZ47" s="31"/>
      <c r="BA47" s="27">
        <f>'лист 1'!AA48</f>
        <v>0</v>
      </c>
      <c r="BB47" s="31"/>
      <c r="BC47" s="28">
        <v>0</v>
      </c>
      <c r="BD47" s="33">
        <f t="shared" si="13"/>
        <v>0</v>
      </c>
      <c r="BE47" s="34">
        <f t="shared" si="14"/>
        <v>0</v>
      </c>
      <c r="BF47" s="35" t="s">
        <v>125</v>
      </c>
      <c r="BG47" s="36" t="s">
        <v>126</v>
      </c>
      <c r="BH47" s="84">
        <f>'лист 1'!AC48</f>
        <v>0</v>
      </c>
      <c r="BI47" s="107">
        <v>0</v>
      </c>
      <c r="BJ47" s="102">
        <f>'лист 1'!AD48</f>
        <v>0</v>
      </c>
      <c r="BK47" s="109"/>
      <c r="BL47" s="101"/>
      <c r="CF47" s="28">
        <f t="shared" si="6"/>
        <v>0</v>
      </c>
      <c r="CG47" s="33">
        <f t="shared" si="7"/>
        <v>0</v>
      </c>
      <c r="CH47" s="34">
        <f t="shared" si="8"/>
        <v>0</v>
      </c>
      <c r="CI47" s="113" t="s">
        <v>125</v>
      </c>
      <c r="CJ47" s="36" t="s">
        <v>126</v>
      </c>
    </row>
    <row r="48" spans="1:88" s="21" customFormat="1" ht="14.45" hidden="1" customHeight="1" x14ac:dyDescent="0.25">
      <c r="A48" s="113" t="s">
        <v>127</v>
      </c>
      <c r="B48" s="36" t="s">
        <v>128</v>
      </c>
      <c r="C48" s="37">
        <v>1444.6608599999995</v>
      </c>
      <c r="D48" s="30">
        <v>73.890000000000015</v>
      </c>
      <c r="E48" s="31">
        <v>118.18</v>
      </c>
      <c r="F48" s="21">
        <v>52.500000000000007</v>
      </c>
      <c r="G48" s="31"/>
      <c r="H48" s="27">
        <f>'лист 1'!E49</f>
        <v>8.2100000000000009</v>
      </c>
      <c r="I48" s="31"/>
      <c r="J48" s="27">
        <f>'лист 1'!F49</f>
        <v>27.870000000000005</v>
      </c>
      <c r="K48" s="31"/>
      <c r="L48" s="27">
        <f>'лист 1'!G49</f>
        <v>534.91000000000008</v>
      </c>
      <c r="M48" s="31"/>
      <c r="N48" s="32">
        <v>781.21</v>
      </c>
      <c r="O48" s="31"/>
      <c r="P48" s="27">
        <f>'лист 1'!I49</f>
        <v>765.16</v>
      </c>
      <c r="Q48" s="31"/>
      <c r="R48" s="27">
        <f>'лист 1'!J49</f>
        <v>1228.3295800000008</v>
      </c>
      <c r="S48" s="31">
        <v>2169.86</v>
      </c>
      <c r="T48" s="27">
        <f>'лист 1'!K49</f>
        <v>1295.0899999999999</v>
      </c>
      <c r="U48" s="31">
        <v>2523.42</v>
      </c>
      <c r="V48" s="27">
        <f>'лист 1'!L49</f>
        <v>954.11904000000163</v>
      </c>
      <c r="W48" s="31">
        <v>954.12</v>
      </c>
      <c r="X48" s="27">
        <f>'лист 1'!M49</f>
        <v>60.197719999998228</v>
      </c>
      <c r="Y48" s="31"/>
      <c r="Z48" s="27">
        <f>'лист 1'!N49</f>
        <v>74.381800000001448</v>
      </c>
      <c r="AA48" s="31"/>
      <c r="AB48" s="28">
        <f t="shared" si="9"/>
        <v>1354.372719999998</v>
      </c>
      <c r="AC48" s="29">
        <f t="shared" si="10"/>
        <v>5855.8681400000014</v>
      </c>
      <c r="AD48" s="29">
        <f t="shared" si="11"/>
        <v>5765.58</v>
      </c>
      <c r="AE48" s="30">
        <f>'лист 1'!P49</f>
        <v>31.813860000002343</v>
      </c>
      <c r="AF48" s="31"/>
      <c r="AG48" s="32">
        <f>'лист 1'!Q49</f>
        <v>56.652860000002782</v>
      </c>
      <c r="AH48" s="31"/>
      <c r="AI48" s="32">
        <f>'лист 1'!R49</f>
        <v>11.950039999994088</v>
      </c>
      <c r="AJ48" s="31"/>
      <c r="AK48" s="27">
        <f>'лист 1'!S49</f>
        <v>28.313420000001912</v>
      </c>
      <c r="AL48" s="42"/>
      <c r="AM48" s="45">
        <f>'лист 1'!T49</f>
        <v>48.276200000001417</v>
      </c>
      <c r="AN48" s="44"/>
      <c r="AO48" s="27">
        <f>'лист 1'!U49</f>
        <v>1764.077259999998</v>
      </c>
      <c r="AP48" s="31"/>
      <c r="AQ48" s="27">
        <f>'лист 1'!V49</f>
        <v>1790.4750599999984</v>
      </c>
      <c r="AR48" s="31">
        <v>2075.66</v>
      </c>
      <c r="AS48" s="27">
        <f>'лист 1'!W49</f>
        <v>2416.1195800000005</v>
      </c>
      <c r="AT48" s="31"/>
      <c r="AU48" s="27">
        <f>'лист 1'!X49</f>
        <v>3547.2274600000042</v>
      </c>
      <c r="AV48" s="31">
        <v>5000</v>
      </c>
      <c r="AW48" s="27">
        <f>'лист 1'!Y49</f>
        <v>594.55827999999588</v>
      </c>
      <c r="AX48" s="31"/>
      <c r="AY48" s="27">
        <f>'лист 1'!Z49</f>
        <v>19.309520000002014</v>
      </c>
      <c r="AZ48" s="31"/>
      <c r="BA48" s="27">
        <f>'лист 1'!AA49</f>
        <v>34.471759999997545</v>
      </c>
      <c r="BB48" s="31">
        <v>2000</v>
      </c>
      <c r="BC48" s="28">
        <f t="shared" si="12"/>
        <v>86.787419999999202</v>
      </c>
      <c r="BD48" s="33">
        <f t="shared" si="13"/>
        <v>10343.245299999999</v>
      </c>
      <c r="BE48" s="34">
        <f t="shared" si="14"/>
        <v>9075.66</v>
      </c>
      <c r="BF48" s="40" t="s">
        <v>127</v>
      </c>
      <c r="BG48" s="39" t="s">
        <v>128</v>
      </c>
      <c r="BH48" s="84">
        <f>'лист 1'!AC49</f>
        <v>36.012640000003245</v>
      </c>
      <c r="BI48" s="107">
        <v>0</v>
      </c>
      <c r="BJ48" s="102">
        <f>'лист 1'!AD49</f>
        <v>0</v>
      </c>
      <c r="BK48" s="109"/>
      <c r="BL48" s="101"/>
      <c r="CF48" s="28">
        <f t="shared" si="6"/>
        <v>50.774779999995957</v>
      </c>
      <c r="CG48" s="33">
        <f t="shared" si="7"/>
        <v>36.012640000003245</v>
      </c>
      <c r="CH48" s="34">
        <f t="shared" si="8"/>
        <v>0</v>
      </c>
      <c r="CI48" s="113" t="s">
        <v>127</v>
      </c>
      <c r="CJ48" s="36" t="s">
        <v>128</v>
      </c>
    </row>
    <row r="49" spans="1:90" s="21" customFormat="1" ht="15" hidden="1" x14ac:dyDescent="0.25">
      <c r="A49" s="113" t="s">
        <v>129</v>
      </c>
      <c r="B49" s="36" t="s">
        <v>130</v>
      </c>
      <c r="C49" s="37">
        <v>1648.7497500000013</v>
      </c>
      <c r="D49" s="30">
        <v>0</v>
      </c>
      <c r="E49" s="31"/>
      <c r="F49" s="21">
        <v>0</v>
      </c>
      <c r="G49" s="31"/>
      <c r="H49" s="27">
        <f>'лист 1'!E50</f>
        <v>0</v>
      </c>
      <c r="I49" s="31"/>
      <c r="J49" s="27">
        <f>'лист 1'!F50</f>
        <v>0</v>
      </c>
      <c r="K49" s="31"/>
      <c r="L49" s="27">
        <f>'лист 1'!G50</f>
        <v>455.64000000000004</v>
      </c>
      <c r="M49" s="31"/>
      <c r="N49" s="32">
        <v>1242.0400000000002</v>
      </c>
      <c r="O49" s="31">
        <v>394.08</v>
      </c>
      <c r="P49" s="27">
        <f>'лист 1'!I50</f>
        <v>1196.76</v>
      </c>
      <c r="Q49" s="31">
        <v>1020</v>
      </c>
      <c r="R49" s="27">
        <f>'лист 1'!J50</f>
        <v>1777.2318199999938</v>
      </c>
      <c r="S49" s="31"/>
      <c r="T49" s="27">
        <f>'лист 1'!K50</f>
        <v>1620.74</v>
      </c>
      <c r="U49" s="31">
        <v>1777.23</v>
      </c>
      <c r="V49" s="27">
        <f>'лист 1'!L50</f>
        <v>1654.9991400000069</v>
      </c>
      <c r="W49" s="31"/>
      <c r="X49" s="27">
        <f>'лист 1'!M50</f>
        <v>110.98783999999925</v>
      </c>
      <c r="Y49" s="31">
        <v>3107.35</v>
      </c>
      <c r="Z49" s="27">
        <f>'лист 1'!N50</f>
        <v>0</v>
      </c>
      <c r="AA49" s="31"/>
      <c r="AB49" s="28">
        <f t="shared" si="9"/>
        <v>-110.98904999999877</v>
      </c>
      <c r="AC49" s="29">
        <f t="shared" si="10"/>
        <v>8058.3987999999999</v>
      </c>
      <c r="AD49" s="29">
        <f t="shared" si="11"/>
        <v>6298.66</v>
      </c>
      <c r="AE49" s="30">
        <f>'лист 1'!P50</f>
        <v>0</v>
      </c>
      <c r="AF49" s="31"/>
      <c r="AG49" s="32">
        <f>'лист 1'!Q50</f>
        <v>0</v>
      </c>
      <c r="AH49" s="31"/>
      <c r="AI49" s="32">
        <f>'лист 1'!R50</f>
        <v>0</v>
      </c>
      <c r="AJ49" s="31"/>
      <c r="AK49" s="27">
        <f>'лист 1'!S50</f>
        <v>3.6922199999879011</v>
      </c>
      <c r="AL49" s="42"/>
      <c r="AM49" s="45">
        <f>'лист 1'!T50</f>
        <v>1501.8971200000067</v>
      </c>
      <c r="AN49" s="44"/>
      <c r="AO49" s="27">
        <f>'лист 1'!U50</f>
        <v>1193.268099999993</v>
      </c>
      <c r="AP49" s="31">
        <v>5000</v>
      </c>
      <c r="AQ49" s="27">
        <f>'лист 1'!V50</f>
        <v>1441.7877800000024</v>
      </c>
      <c r="AR49" s="31"/>
      <c r="AS49" s="27">
        <f>'лист 1'!W50</f>
        <v>1473.0114800000104</v>
      </c>
      <c r="AT49" s="31"/>
      <c r="AU49" s="27">
        <f>'лист 1'!X50</f>
        <v>1307.4661199999969</v>
      </c>
      <c r="AV49" s="31">
        <v>3000</v>
      </c>
      <c r="AW49" s="27">
        <f>'лист 1'!Y50</f>
        <v>1139.4605199999964</v>
      </c>
      <c r="AX49" s="31"/>
      <c r="AY49" s="27">
        <f>'лист 1'!Z50</f>
        <v>5.4654600000067877</v>
      </c>
      <c r="AZ49" s="31"/>
      <c r="BA49" s="27">
        <f>'лист 1'!AA50</f>
        <v>0</v>
      </c>
      <c r="BB49" s="31">
        <v>500</v>
      </c>
      <c r="BC49" s="28">
        <f t="shared" si="12"/>
        <v>322.96215000000075</v>
      </c>
      <c r="BD49" s="33">
        <f t="shared" si="13"/>
        <v>8066.0488000000005</v>
      </c>
      <c r="BE49" s="34">
        <f t="shared" si="14"/>
        <v>8500</v>
      </c>
      <c r="BF49" s="35" t="s">
        <v>129</v>
      </c>
      <c r="BG49" s="39" t="s">
        <v>130</v>
      </c>
      <c r="BH49" s="84">
        <f>'лист 1'!AC50</f>
        <v>0</v>
      </c>
      <c r="BI49" s="107">
        <v>0</v>
      </c>
      <c r="BJ49" s="102">
        <f>'лист 1'!AD50</f>
        <v>0</v>
      </c>
      <c r="BK49" s="109"/>
      <c r="BL49" s="101"/>
      <c r="CF49" s="28">
        <f t="shared" si="6"/>
        <v>322.96215000000075</v>
      </c>
      <c r="CG49" s="33">
        <f t="shared" si="7"/>
        <v>0</v>
      </c>
      <c r="CH49" s="34">
        <f t="shared" si="8"/>
        <v>0</v>
      </c>
      <c r="CI49" s="113" t="s">
        <v>129</v>
      </c>
      <c r="CJ49" s="36" t="s">
        <v>130</v>
      </c>
    </row>
    <row r="50" spans="1:90" s="21" customFormat="1" ht="14.45" hidden="1" customHeight="1" x14ac:dyDescent="0.25">
      <c r="A50" s="113" t="s">
        <v>131</v>
      </c>
      <c r="B50" s="36" t="s">
        <v>132</v>
      </c>
      <c r="C50" s="37">
        <v>3896.1200500000004</v>
      </c>
      <c r="D50" s="30">
        <v>0</v>
      </c>
      <c r="E50" s="31"/>
      <c r="F50" s="21">
        <v>0</v>
      </c>
      <c r="G50" s="31"/>
      <c r="H50" s="27">
        <f>'лист 1'!E51</f>
        <v>0</v>
      </c>
      <c r="I50" s="31"/>
      <c r="J50" s="27">
        <f>'лист 1'!F51</f>
        <v>0</v>
      </c>
      <c r="K50" s="31"/>
      <c r="L50" s="27">
        <f>'лист 1'!G51</f>
        <v>8.2100000000000009</v>
      </c>
      <c r="M50" s="31"/>
      <c r="N50" s="32">
        <v>180.40000000000003</v>
      </c>
      <c r="O50" s="31"/>
      <c r="P50" s="27">
        <f>'лист 1'!I51</f>
        <v>421.41999999999996</v>
      </c>
      <c r="Q50" s="31"/>
      <c r="R50" s="27">
        <f>'лист 1'!J51</f>
        <v>91.832200000000356</v>
      </c>
      <c r="S50" s="31"/>
      <c r="T50" s="27">
        <f>'лист 1'!K51</f>
        <v>104.25</v>
      </c>
      <c r="U50" s="31"/>
      <c r="V50" s="27">
        <f>'лист 1'!L51</f>
        <v>3.3703800000016098</v>
      </c>
      <c r="W50" s="31"/>
      <c r="X50" s="27">
        <f>'лист 1'!M51</f>
        <v>0.83141999999863392</v>
      </c>
      <c r="Y50" s="31"/>
      <c r="Z50" s="27">
        <f>'лист 1'!N51</f>
        <v>0</v>
      </c>
      <c r="AA50" s="31"/>
      <c r="AB50" s="28">
        <f t="shared" si="9"/>
        <v>3085.8060499999997</v>
      </c>
      <c r="AC50" s="29">
        <f t="shared" si="10"/>
        <v>810.31400000000065</v>
      </c>
      <c r="AD50" s="29">
        <f t="shared" si="11"/>
        <v>0</v>
      </c>
      <c r="AE50" s="30">
        <f>'лист 1'!P51</f>
        <v>0</v>
      </c>
      <c r="AF50" s="31"/>
      <c r="AG50" s="32">
        <f>'лист 1'!Q51</f>
        <v>0</v>
      </c>
      <c r="AH50" s="31"/>
      <c r="AI50" s="32">
        <f>'лист 1'!R51</f>
        <v>0</v>
      </c>
      <c r="AJ50" s="31"/>
      <c r="AK50" s="27">
        <f>'лист 1'!S51</f>
        <v>0</v>
      </c>
      <c r="AL50" s="42"/>
      <c r="AM50" s="45">
        <f>'лист 1'!T51</f>
        <v>77.246739999999804</v>
      </c>
      <c r="AN50" s="44"/>
      <c r="AO50" s="27">
        <f>'лист 1'!U51</f>
        <v>259.41750000000093</v>
      </c>
      <c r="AP50" s="31"/>
      <c r="AQ50" s="27">
        <f>'лист 1'!V51</f>
        <v>116.55734000000001</v>
      </c>
      <c r="AR50" s="31"/>
      <c r="AS50" s="27">
        <f>'лист 1'!W51</f>
        <v>0</v>
      </c>
      <c r="AT50" s="31"/>
      <c r="AU50" s="27">
        <f>'лист 1'!X51</f>
        <v>13.922220000000481</v>
      </c>
      <c r="AV50" s="31"/>
      <c r="AW50" s="27">
        <f>'лист 1'!Y51</f>
        <v>0.98357999999979717</v>
      </c>
      <c r="AX50" s="31"/>
      <c r="AY50" s="27">
        <f>'лист 1'!Z51</f>
        <v>0</v>
      </c>
      <c r="AZ50" s="31"/>
      <c r="BA50" s="27">
        <f>'лист 1'!AA51</f>
        <v>0</v>
      </c>
      <c r="BB50" s="31"/>
      <c r="BC50" s="28">
        <f t="shared" si="12"/>
        <v>2617.6786699999984</v>
      </c>
      <c r="BD50" s="33">
        <f t="shared" si="13"/>
        <v>468.12738000000104</v>
      </c>
      <c r="BE50" s="34">
        <f t="shared" si="14"/>
        <v>0</v>
      </c>
      <c r="BF50" s="35" t="s">
        <v>131</v>
      </c>
      <c r="BG50" s="36" t="s">
        <v>132</v>
      </c>
      <c r="BH50" s="84">
        <f>'лист 1'!AC51</f>
        <v>0</v>
      </c>
      <c r="BI50" s="107">
        <v>0</v>
      </c>
      <c r="BJ50" s="102">
        <f>'лист 1'!AD51</f>
        <v>0</v>
      </c>
      <c r="BK50" s="109"/>
      <c r="BL50" s="101"/>
      <c r="CF50" s="28">
        <f t="shared" si="6"/>
        <v>2617.6786699999984</v>
      </c>
      <c r="CG50" s="33">
        <f t="shared" si="7"/>
        <v>0</v>
      </c>
      <c r="CH50" s="34">
        <f t="shared" si="8"/>
        <v>0</v>
      </c>
      <c r="CI50" s="113" t="s">
        <v>131</v>
      </c>
      <c r="CJ50" s="36" t="s">
        <v>132</v>
      </c>
    </row>
    <row r="51" spans="1:90" s="21" customFormat="1" ht="14.45" hidden="1" customHeight="1" x14ac:dyDescent="0.25">
      <c r="A51" s="113" t="s">
        <v>133</v>
      </c>
      <c r="B51" s="36" t="s">
        <v>134</v>
      </c>
      <c r="C51" s="37">
        <v>-7065.9331400000001</v>
      </c>
      <c r="D51" s="30">
        <v>8391.8000000000011</v>
      </c>
      <c r="E51" s="31">
        <v>15457.73</v>
      </c>
      <c r="F51" s="21">
        <v>7829.2100000000009</v>
      </c>
      <c r="G51" s="31">
        <v>7829.21</v>
      </c>
      <c r="H51" s="27">
        <f>'лист 1'!E52</f>
        <v>5629.2400000000007</v>
      </c>
      <c r="I51" s="31"/>
      <c r="J51" s="27">
        <f>'лист 1'!F52</f>
        <v>2926.1000000000004</v>
      </c>
      <c r="K51" s="31">
        <f>5629.24+2083.33+2926.1</f>
        <v>10638.67</v>
      </c>
      <c r="L51" s="27">
        <f>'лист 1'!G52</f>
        <v>874.76</v>
      </c>
      <c r="M51" s="31">
        <v>874.76</v>
      </c>
      <c r="N51" s="32">
        <v>799.80000000000007</v>
      </c>
      <c r="O51" s="31">
        <v>1935.55</v>
      </c>
      <c r="P51" s="27">
        <f>'лист 1'!I52</f>
        <v>2316.16</v>
      </c>
      <c r="Q51" s="31">
        <v>2327</v>
      </c>
      <c r="R51" s="27">
        <f>'лист 1'!J52</f>
        <v>1989.6430399999733</v>
      </c>
      <c r="S51" s="31">
        <v>1990</v>
      </c>
      <c r="T51" s="27">
        <f>'лист 1'!K52</f>
        <v>503.28</v>
      </c>
      <c r="U51" s="31">
        <v>600</v>
      </c>
      <c r="V51" s="27">
        <f>'лист 1'!L52</f>
        <v>1392.4334400000164</v>
      </c>
      <c r="W51" s="31">
        <v>1400</v>
      </c>
      <c r="X51" s="27">
        <f>'лист 1'!M52</f>
        <v>5930.3118399999576</v>
      </c>
      <c r="Y51" s="31"/>
      <c r="Z51" s="27">
        <f>'лист 1'!N52</f>
        <v>7560.9222800000271</v>
      </c>
      <c r="AA51" s="31">
        <v>2600</v>
      </c>
      <c r="AB51" s="28">
        <f t="shared" si="9"/>
        <v>-7556.6737399999683</v>
      </c>
      <c r="AC51" s="29">
        <f t="shared" si="10"/>
        <v>46143.660599999974</v>
      </c>
      <c r="AD51" s="29">
        <f t="shared" si="11"/>
        <v>45652.920000000006</v>
      </c>
      <c r="AE51" s="30">
        <f>'лист 1'!P52</f>
        <v>6923.0619399999723</v>
      </c>
      <c r="AF51" s="31">
        <v>15000</v>
      </c>
      <c r="AG51" s="32">
        <f>'лист 1'!Q52</f>
        <v>6901.2411600000114</v>
      </c>
      <c r="AH51" s="31"/>
      <c r="AI51" s="32">
        <f>'лист 1'!R52</f>
        <v>6020.6997599999968</v>
      </c>
      <c r="AJ51" s="31">
        <v>7000</v>
      </c>
      <c r="AK51" s="27">
        <f>'лист 1'!S52</f>
        <v>5155.7482400000154</v>
      </c>
      <c r="AL51" s="42">
        <v>12700</v>
      </c>
      <c r="AM51" s="45">
        <f>'лист 1'!T52</f>
        <v>474.73767999993885</v>
      </c>
      <c r="AN51" s="44">
        <v>500</v>
      </c>
      <c r="AO51" s="27">
        <f>'лист 1'!U52</f>
        <v>595.843240000062</v>
      </c>
      <c r="AP51" s="31">
        <v>600</v>
      </c>
      <c r="AQ51" s="27">
        <f>'лист 1'!V52</f>
        <v>629.60375999995881</v>
      </c>
      <c r="AR51" s="31">
        <v>1200</v>
      </c>
      <c r="AS51" s="27">
        <f>'лист 1'!W52</f>
        <v>2321.6348800000233</v>
      </c>
      <c r="AT51" s="31"/>
      <c r="AU51" s="27">
        <f>'лист 1'!X52</f>
        <v>585.15238000000204</v>
      </c>
      <c r="AV51" s="31">
        <v>500</v>
      </c>
      <c r="AW51" s="27">
        <f>'лист 1'!Y52</f>
        <v>1759.7487399999943</v>
      </c>
      <c r="AX51" s="31">
        <v>2000</v>
      </c>
      <c r="AY51" s="27">
        <f>'лист 1'!Z52</f>
        <v>5866.7026799999967</v>
      </c>
      <c r="AZ51" s="31">
        <v>5900</v>
      </c>
      <c r="BA51" s="27">
        <f>'лист 1'!AA52</f>
        <v>8459.0633600000056</v>
      </c>
      <c r="BB51" s="31">
        <v>8500</v>
      </c>
      <c r="BC51" s="28">
        <f t="shared" si="12"/>
        <v>650.08844000005138</v>
      </c>
      <c r="BD51" s="33">
        <f t="shared" si="13"/>
        <v>45693.23781999998</v>
      </c>
      <c r="BE51" s="34">
        <f t="shared" si="14"/>
        <v>53900</v>
      </c>
      <c r="BF51" s="35" t="s">
        <v>133</v>
      </c>
      <c r="BG51" s="39" t="s">
        <v>134</v>
      </c>
      <c r="BH51" s="84">
        <f>'лист 1'!AC52</f>
        <v>10497.737180000026</v>
      </c>
      <c r="BI51" s="107">
        <v>11200</v>
      </c>
      <c r="BJ51" s="102">
        <f>'лист 1'!AD52</f>
        <v>0</v>
      </c>
      <c r="BK51" s="109"/>
      <c r="BL51" s="101"/>
      <c r="CF51" s="28">
        <f t="shared" si="6"/>
        <v>1352.3512600000258</v>
      </c>
      <c r="CG51" s="33">
        <f t="shared" si="7"/>
        <v>10497.737180000026</v>
      </c>
      <c r="CH51" s="34">
        <f t="shared" si="8"/>
        <v>11200</v>
      </c>
      <c r="CI51" s="113" t="s">
        <v>133</v>
      </c>
      <c r="CJ51" s="36" t="s">
        <v>134</v>
      </c>
    </row>
    <row r="52" spans="1:90" s="21" customFormat="1" ht="15" hidden="1" x14ac:dyDescent="0.25">
      <c r="A52" s="113" t="s">
        <v>135</v>
      </c>
      <c r="B52" s="36" t="s">
        <v>136</v>
      </c>
      <c r="C52" s="37">
        <v>-1249.293909999999</v>
      </c>
      <c r="D52" s="30">
        <v>0</v>
      </c>
      <c r="E52" s="31"/>
      <c r="F52" s="21">
        <v>0</v>
      </c>
      <c r="G52" s="31"/>
      <c r="H52" s="27">
        <f>'лист 1'!E53</f>
        <v>0</v>
      </c>
      <c r="I52" s="31">
        <v>2000</v>
      </c>
      <c r="J52" s="27">
        <f>'лист 1'!F53</f>
        <v>288.86000000000007</v>
      </c>
      <c r="K52" s="31"/>
      <c r="L52" s="27">
        <f>'лист 1'!G53</f>
        <v>2727.77</v>
      </c>
      <c r="M52" s="31"/>
      <c r="N52" s="32">
        <v>1935.5500000000002</v>
      </c>
      <c r="O52" s="31">
        <v>2727.77</v>
      </c>
      <c r="P52" s="27">
        <f>'лист 1'!I53</f>
        <v>1314.52</v>
      </c>
      <c r="Q52" s="31">
        <v>1314.52</v>
      </c>
      <c r="R52" s="27">
        <f>'лист 1'!J53</f>
        <v>2982.109499999995</v>
      </c>
      <c r="S52" s="31"/>
      <c r="T52" s="27">
        <f>'лист 1'!K53</f>
        <v>3463.04</v>
      </c>
      <c r="U52" s="31">
        <v>4455.8100000000004</v>
      </c>
      <c r="V52" s="27">
        <f>'лист 1'!L53</f>
        <v>5706.8315200000061</v>
      </c>
      <c r="W52" s="31">
        <v>3463.04</v>
      </c>
      <c r="X52" s="27">
        <f>'лист 1'!M53</f>
        <v>6386.2295800000093</v>
      </c>
      <c r="Y52" s="31"/>
      <c r="Z52" s="27">
        <f>'лист 1'!N53</f>
        <v>8238.1204599999983</v>
      </c>
      <c r="AA52" s="31">
        <v>12093.06</v>
      </c>
      <c r="AB52" s="28">
        <f t="shared" si="9"/>
        <v>-8238.1249700000026</v>
      </c>
      <c r="AC52" s="29">
        <f t="shared" si="10"/>
        <v>33043.031060000008</v>
      </c>
      <c r="AD52" s="29">
        <f t="shared" si="11"/>
        <v>26054.200000000004</v>
      </c>
      <c r="AE52" s="30">
        <f>'лист 1'!P53</f>
        <v>7947.2104799999979</v>
      </c>
      <c r="AF52" s="31"/>
      <c r="AG52" s="32">
        <f>'лист 1'!Q53</f>
        <v>4475.9875400000037</v>
      </c>
      <c r="AH52" s="31">
        <v>16185.34</v>
      </c>
      <c r="AI52" s="32">
        <f>'лист 1'!R53</f>
        <v>2743.8159399999922</v>
      </c>
      <c r="AJ52" s="31"/>
      <c r="AK52" s="27">
        <f>'лист 1'!S53</f>
        <v>3777.6148000000067</v>
      </c>
      <c r="AL52" s="42">
        <v>9993.6200000000008</v>
      </c>
      <c r="AM52" s="45">
        <f>'лист 1'!T53</f>
        <v>4572.1565400000027</v>
      </c>
      <c r="AN52" s="44">
        <v>8349.77</v>
      </c>
      <c r="AO52" s="27">
        <f>'лист 1'!U53</f>
        <v>4175.1672999999928</v>
      </c>
      <c r="AP52" s="31"/>
      <c r="AQ52" s="27">
        <f>'лист 1'!V53</f>
        <v>4848.0620799999861</v>
      </c>
      <c r="AR52" s="31">
        <v>4175.17</v>
      </c>
      <c r="AS52" s="27">
        <f>'лист 1'!W53</f>
        <v>5565.0497800000121</v>
      </c>
      <c r="AT52" s="31">
        <v>4175.17</v>
      </c>
      <c r="AU52" s="27">
        <f>'лист 1'!X53</f>
        <v>5659.8886600000151</v>
      </c>
      <c r="AV52" s="31">
        <v>3464.12</v>
      </c>
      <c r="AW52" s="27">
        <f>'лист 1'!Y53</f>
        <v>3484.3551999999768</v>
      </c>
      <c r="AX52" s="31"/>
      <c r="AY52" s="27">
        <f>'лист 1'!Z53</f>
        <v>3958.7119400000292</v>
      </c>
      <c r="AZ52" s="31">
        <v>9185</v>
      </c>
      <c r="BA52" s="27">
        <f>'лист 1'!AA53</f>
        <v>7243.5303799999729</v>
      </c>
      <c r="BB52" s="31">
        <v>11243.53</v>
      </c>
      <c r="BC52" s="28">
        <f t="shared" si="12"/>
        <v>82.044390000011845</v>
      </c>
      <c r="BD52" s="33">
        <f t="shared" si="13"/>
        <v>58451.550639999987</v>
      </c>
      <c r="BE52" s="34">
        <f t="shared" si="14"/>
        <v>66771.72</v>
      </c>
      <c r="BF52" s="38" t="s">
        <v>135</v>
      </c>
      <c r="BG52" s="39" t="s">
        <v>137</v>
      </c>
      <c r="BH52" s="84">
        <f>'лист 1'!AC53</f>
        <v>10561.782580000006</v>
      </c>
      <c r="BI52" s="107">
        <v>10561.78</v>
      </c>
      <c r="BJ52" s="102">
        <f>'лист 1'!AD53</f>
        <v>0</v>
      </c>
      <c r="BK52" s="109"/>
      <c r="BL52" s="101"/>
      <c r="CF52" s="28">
        <f t="shared" si="6"/>
        <v>82.04181000000608</v>
      </c>
      <c r="CG52" s="33">
        <f t="shared" si="7"/>
        <v>10561.782580000006</v>
      </c>
      <c r="CH52" s="34">
        <f t="shared" si="8"/>
        <v>10561.78</v>
      </c>
      <c r="CI52" s="113" t="s">
        <v>135</v>
      </c>
      <c r="CJ52" s="36" t="s">
        <v>137</v>
      </c>
    </row>
    <row r="53" spans="1:90" s="21" customFormat="1" ht="14.45" hidden="1" customHeight="1" x14ac:dyDescent="0.25">
      <c r="A53" s="113" t="s">
        <v>138</v>
      </c>
      <c r="B53" s="36" t="s">
        <v>139</v>
      </c>
      <c r="C53" s="37">
        <v>-55.567469999994501</v>
      </c>
      <c r="D53" s="30">
        <v>0</v>
      </c>
      <c r="E53" s="31">
        <v>55.74</v>
      </c>
      <c r="F53" s="21">
        <v>0</v>
      </c>
      <c r="G53" s="31"/>
      <c r="H53" s="27">
        <f>'лист 1'!E54</f>
        <v>0</v>
      </c>
      <c r="I53" s="31"/>
      <c r="J53" s="27">
        <f>'лист 1'!F54</f>
        <v>90.31</v>
      </c>
      <c r="K53" s="31"/>
      <c r="L53" s="27">
        <f>'лист 1'!G54</f>
        <v>278.04000000000002</v>
      </c>
      <c r="M53" s="31">
        <v>380.28</v>
      </c>
      <c r="N53" s="32">
        <v>1539.71</v>
      </c>
      <c r="O53" s="31">
        <v>1539</v>
      </c>
      <c r="P53" s="27">
        <f>'лист 1'!I54</f>
        <v>2061.8399999999997</v>
      </c>
      <c r="Q53" s="31">
        <v>2073.23</v>
      </c>
      <c r="R53" s="27">
        <f>'лист 1'!J54</f>
        <v>3235.6023799999953</v>
      </c>
      <c r="S53" s="31">
        <v>3235.6</v>
      </c>
      <c r="T53" s="27">
        <f>'лист 1'!K54</f>
        <v>2587.1999999999998</v>
      </c>
      <c r="U53" s="31">
        <v>2587.1999999999998</v>
      </c>
      <c r="V53" s="27">
        <f>'лист 1'!L54</f>
        <v>6152.7413599999954</v>
      </c>
      <c r="W53" s="31">
        <v>6152.74</v>
      </c>
      <c r="X53" s="27">
        <f>'лист 1'!M54</f>
        <v>4212.2902800000102</v>
      </c>
      <c r="Y53" s="31"/>
      <c r="Z53" s="27">
        <f>'лист 1'!N54</f>
        <v>124.63907999999142</v>
      </c>
      <c r="AA53" s="31">
        <v>4314.1499999999996</v>
      </c>
      <c r="AB53" s="28">
        <f t="shared" si="9"/>
        <v>-5.6999998923856765E-4</v>
      </c>
      <c r="AC53" s="29">
        <f t="shared" si="10"/>
        <v>20282.373099999993</v>
      </c>
      <c r="AD53" s="29">
        <f t="shared" si="11"/>
        <v>20337.939999999999</v>
      </c>
      <c r="AE53" s="30">
        <f>'лист 1'!P54</f>
        <v>2163.3155400000087</v>
      </c>
      <c r="AF53" s="31">
        <v>2163.3200000000002</v>
      </c>
      <c r="AG53" s="32">
        <f>'лист 1'!Q54</f>
        <v>26.171319999989354</v>
      </c>
      <c r="AH53" s="31">
        <v>26.17</v>
      </c>
      <c r="AI53" s="32">
        <f>'лист 1'!R54</f>
        <v>29.909380000002873</v>
      </c>
      <c r="AJ53" s="31">
        <v>29.91</v>
      </c>
      <c r="AK53" s="27">
        <f>'лист 1'!S54</f>
        <v>86.050740000001625</v>
      </c>
      <c r="AL53" s="42">
        <v>86.06</v>
      </c>
      <c r="AM53" s="45">
        <f>'лист 1'!T54</f>
        <v>808.5920799999916</v>
      </c>
      <c r="AN53" s="44">
        <v>808.59</v>
      </c>
      <c r="AO53" s="27">
        <f>'лист 1'!U54</f>
        <v>1795.9198000000047</v>
      </c>
      <c r="AP53" s="31">
        <v>1795.92</v>
      </c>
      <c r="AQ53" s="27">
        <f>'лист 1'!V54</f>
        <v>500.42975999999942</v>
      </c>
      <c r="AR53" s="31">
        <v>500.43</v>
      </c>
      <c r="AS53" s="27">
        <f>'лист 1'!W54</f>
        <v>2677.4929799999964</v>
      </c>
      <c r="AT53" s="31"/>
      <c r="AU53" s="27">
        <f>'лист 1'!X54</f>
        <v>3288.4938400000065</v>
      </c>
      <c r="AV53" s="31">
        <v>5965.97</v>
      </c>
      <c r="AW53" s="27">
        <f>'лист 1'!Y54</f>
        <v>2633.4758999999949</v>
      </c>
      <c r="AX53" s="31"/>
      <c r="AY53" s="27">
        <f>'лист 1'!Z54</f>
        <v>2155.405719999997</v>
      </c>
      <c r="AZ53" s="31">
        <v>2633.48</v>
      </c>
      <c r="BA53" s="27">
        <f>'лист 1'!AA54</f>
        <v>674.30060000001663</v>
      </c>
      <c r="BB53" s="31">
        <v>2829.71</v>
      </c>
      <c r="BC53" s="28">
        <f t="shared" si="12"/>
        <v>1.7700000062177423E-3</v>
      </c>
      <c r="BD53" s="33">
        <f t="shared" si="13"/>
        <v>16839.557660000006</v>
      </c>
      <c r="BE53" s="34">
        <f t="shared" si="14"/>
        <v>16839.560000000001</v>
      </c>
      <c r="BF53" s="38" t="s">
        <v>138</v>
      </c>
      <c r="BG53" s="36" t="s">
        <v>139</v>
      </c>
      <c r="BH53" s="84">
        <f>'лист 1'!AC54</f>
        <v>2.2203399999936302</v>
      </c>
      <c r="BI53" s="107">
        <v>2.2200000000000002</v>
      </c>
      <c r="BJ53" s="102">
        <f>'лист 1'!AD54</f>
        <v>0</v>
      </c>
      <c r="BK53" s="109"/>
      <c r="BL53" s="101"/>
      <c r="CF53" s="28">
        <f t="shared" si="6"/>
        <v>1.430000012587751E-3</v>
      </c>
      <c r="CG53" s="33">
        <f t="shared" si="7"/>
        <v>2.2203399999936302</v>
      </c>
      <c r="CH53" s="34">
        <f t="shared" si="8"/>
        <v>2.2200000000000002</v>
      </c>
      <c r="CI53" s="113" t="s">
        <v>138</v>
      </c>
      <c r="CJ53" s="36" t="s">
        <v>139</v>
      </c>
    </row>
    <row r="54" spans="1:90" s="21" customFormat="1" ht="15" x14ac:dyDescent="0.25">
      <c r="A54" s="113" t="s">
        <v>140</v>
      </c>
      <c r="B54" s="36" t="s">
        <v>141</v>
      </c>
      <c r="C54" s="37">
        <v>-36.084219999998766</v>
      </c>
      <c r="D54" s="30">
        <v>3.24</v>
      </c>
      <c r="E54" s="31"/>
      <c r="F54" s="21">
        <v>8.2100000000000009</v>
      </c>
      <c r="G54" s="31"/>
      <c r="H54" s="27">
        <f>'лист 1'!E55</f>
        <v>0</v>
      </c>
      <c r="I54" s="31"/>
      <c r="J54" s="27">
        <v>0</v>
      </c>
      <c r="K54" s="31"/>
      <c r="L54" s="27">
        <v>0</v>
      </c>
      <c r="M54" s="31"/>
      <c r="N54" s="32">
        <v>0</v>
      </c>
      <c r="O54" s="31"/>
      <c r="P54" s="27">
        <f>'лист 1'!I55</f>
        <v>0</v>
      </c>
      <c r="Q54" s="31"/>
      <c r="R54" s="27">
        <v>0</v>
      </c>
      <c r="S54" s="31"/>
      <c r="T54" s="27">
        <v>0</v>
      </c>
      <c r="U54" s="31"/>
      <c r="V54" s="27">
        <f>'лист 1'!L55</f>
        <v>6.0208199999999215</v>
      </c>
      <c r="W54" s="31"/>
      <c r="X54" s="27">
        <f>'лист 1'!M55</f>
        <v>5.6523999999987495</v>
      </c>
      <c r="Y54" s="31"/>
      <c r="Z54" s="27">
        <f>'лист 1'!N55</f>
        <v>6.0713600000006887</v>
      </c>
      <c r="AA54" s="31"/>
      <c r="AB54" s="28">
        <f t="shared" si="9"/>
        <v>-65.278799999998128</v>
      </c>
      <c r="AC54" s="29">
        <f t="shared" si="10"/>
        <v>29.194579999999359</v>
      </c>
      <c r="AD54" s="29">
        <f t="shared" si="11"/>
        <v>0</v>
      </c>
      <c r="AE54" s="30">
        <f>'лист 1'!P55</f>
        <v>6.394440000002021</v>
      </c>
      <c r="AF54" s="31"/>
      <c r="AG54" s="32">
        <f>'лист 1'!Q55</f>
        <v>6.3019600000005624</v>
      </c>
      <c r="AH54" s="31">
        <v>77.98</v>
      </c>
      <c r="AI54" s="32">
        <v>0</v>
      </c>
      <c r="AJ54" s="31"/>
      <c r="AK54" s="27">
        <f>'лист 1'!S55</f>
        <v>6.2816399999999222</v>
      </c>
      <c r="AL54" s="42"/>
      <c r="AM54" s="45">
        <f>'лист 1'!T55</f>
        <v>5.2155799999997567</v>
      </c>
      <c r="AN54" s="44"/>
      <c r="AO54" s="27">
        <f>'лист 1'!U55</f>
        <v>5.0312400000013122</v>
      </c>
      <c r="AP54" s="31"/>
      <c r="AQ54" s="27">
        <f>'лист 1'!V55</f>
        <v>4.9139000000016271</v>
      </c>
      <c r="AR54" s="31"/>
      <c r="AS54" s="27">
        <f>'лист 1'!W55</f>
        <v>5.4022399999984829</v>
      </c>
      <c r="AT54" s="31"/>
      <c r="AU54" s="27">
        <f>'лист 1'!X55</f>
        <v>5.716479999999283</v>
      </c>
      <c r="AV54" s="31"/>
      <c r="AW54" s="27">
        <f>'лист 1'!Y55</f>
        <v>6.0871999999992434</v>
      </c>
      <c r="AX54" s="31"/>
      <c r="AY54" s="27">
        <f>'лист 1'!Z55</f>
        <v>5.7394000000013694</v>
      </c>
      <c r="AZ54" s="31"/>
      <c r="BA54" s="27">
        <f>'лист 1'!AA55</f>
        <v>6.4464600000022765</v>
      </c>
      <c r="BB54" s="31"/>
      <c r="BC54" s="28">
        <f t="shared" si="12"/>
        <v>-50.829340000003981</v>
      </c>
      <c r="BD54" s="33">
        <f t="shared" si="13"/>
        <v>63.530540000005857</v>
      </c>
      <c r="BE54" s="34">
        <f t="shared" si="14"/>
        <v>77.98</v>
      </c>
      <c r="BF54" s="35" t="s">
        <v>140</v>
      </c>
      <c r="BG54" s="39" t="s">
        <v>141</v>
      </c>
      <c r="BH54" s="84">
        <f>'лист 1'!AC55</f>
        <v>7.0986599999985547</v>
      </c>
      <c r="BI54" s="107">
        <v>0</v>
      </c>
      <c r="BJ54" s="102">
        <f>'лист 1'!AD55</f>
        <v>0</v>
      </c>
      <c r="BK54" s="109"/>
      <c r="BL54" s="101"/>
      <c r="CF54" s="28">
        <f t="shared" si="6"/>
        <v>-57.928000000002534</v>
      </c>
      <c r="CG54" s="33">
        <f t="shared" si="7"/>
        <v>7.0986599999985547</v>
      </c>
      <c r="CH54" s="34">
        <f t="shared" si="8"/>
        <v>0</v>
      </c>
      <c r="CI54" s="113" t="s">
        <v>140</v>
      </c>
      <c r="CJ54" s="36" t="s">
        <v>141</v>
      </c>
    </row>
    <row r="55" spans="1:90" s="21" customFormat="1" ht="15" x14ac:dyDescent="0.25">
      <c r="A55" s="113" t="s">
        <v>142</v>
      </c>
      <c r="B55" s="36" t="s">
        <v>143</v>
      </c>
      <c r="C55" s="37">
        <v>-8984.0070200000137</v>
      </c>
      <c r="D55" s="30">
        <v>7787.0900000000011</v>
      </c>
      <c r="E55" s="31">
        <v>15000</v>
      </c>
      <c r="F55" s="21">
        <v>14587.09</v>
      </c>
      <c r="G55" s="31"/>
      <c r="H55" s="27">
        <f>'лист 1'!E56</f>
        <v>10022.73</v>
      </c>
      <c r="I55" s="31">
        <v>20000</v>
      </c>
      <c r="J55" s="27">
        <f>'лист 1'!F56</f>
        <v>4866.62</v>
      </c>
      <c r="K55" s="31">
        <v>20000</v>
      </c>
      <c r="L55" s="27">
        <f>'лист 1'!G56</f>
        <v>3870.0000000000005</v>
      </c>
      <c r="M55" s="31"/>
      <c r="N55" s="32">
        <v>2142.9700000000003</v>
      </c>
      <c r="O55" s="31"/>
      <c r="P55" s="27">
        <f>'лист 1'!I56</f>
        <v>1481.6</v>
      </c>
      <c r="Q55" s="31"/>
      <c r="R55" s="27">
        <f>'лист 1'!J56</f>
        <v>2380.0944199999913</v>
      </c>
      <c r="S55" s="31"/>
      <c r="T55" s="27">
        <f>'лист 1'!K56</f>
        <v>2383.81</v>
      </c>
      <c r="U55" s="31"/>
      <c r="V55" s="27">
        <f>'лист 1'!L56</f>
        <v>9129.899859999985</v>
      </c>
      <c r="W55" s="31">
        <v>5000</v>
      </c>
      <c r="X55" s="27">
        <f>'лист 1'!M56</f>
        <v>7232.9708199999841</v>
      </c>
      <c r="Y55" s="31"/>
      <c r="Z55" s="27">
        <f>'лист 1'!N56</f>
        <v>9271.7067400000487</v>
      </c>
      <c r="AA55" s="31">
        <v>20000</v>
      </c>
      <c r="AB55" s="28">
        <f t="shared" si="9"/>
        <v>-4140.5888600000271</v>
      </c>
      <c r="AC55" s="29">
        <f t="shared" si="10"/>
        <v>75156.581840000013</v>
      </c>
      <c r="AD55" s="29">
        <f t="shared" si="11"/>
        <v>80000</v>
      </c>
      <c r="AE55" s="30">
        <f>'лист 1'!P56</f>
        <v>9861.4565799999909</v>
      </c>
      <c r="AF55" s="31">
        <v>10000</v>
      </c>
      <c r="AG55" s="32">
        <f>'лист 1'!Q56</f>
        <v>7067.2118399999881</v>
      </c>
      <c r="AH55" s="31">
        <v>5000</v>
      </c>
      <c r="AI55" s="32">
        <f>'лист 1'!R56</f>
        <v>3472.5229800000207</v>
      </c>
      <c r="AJ55" s="31">
        <v>15000</v>
      </c>
      <c r="AK55" s="27">
        <f>'лист 1'!S56</f>
        <v>2913.6533599999511</v>
      </c>
      <c r="AL55" s="42"/>
      <c r="AM55" s="45">
        <f>'лист 1'!T56</f>
        <v>9441.5164000000259</v>
      </c>
      <c r="AN55" s="44"/>
      <c r="AO55" s="27">
        <f>'лист 1'!U56</f>
        <v>6702.3744199999737</v>
      </c>
      <c r="AP55" s="31"/>
      <c r="AQ55" s="27">
        <f>'лист 1'!V56</f>
        <v>6122.6213200000111</v>
      </c>
      <c r="AR55" s="31">
        <v>10000</v>
      </c>
      <c r="AS55" s="27">
        <f>'лист 1'!W56</f>
        <v>7783.9723400000476</v>
      </c>
      <c r="AT55" s="31"/>
      <c r="AU55" s="27">
        <f>'лист 1'!X56</f>
        <v>8906.4673199999452</v>
      </c>
      <c r="AV55" s="31">
        <v>20000</v>
      </c>
      <c r="AW55" s="27">
        <f>'лист 1'!Y56</f>
        <v>9698.7781000000105</v>
      </c>
      <c r="AX55" s="31"/>
      <c r="AY55" s="27">
        <f>'лист 1'!Z56</f>
        <v>7531.9551600000477</v>
      </c>
      <c r="AZ55" s="31">
        <v>20000</v>
      </c>
      <c r="BA55" s="27">
        <f>'лист 1'!AA56</f>
        <v>7899.1657200000054</v>
      </c>
      <c r="BB55" s="31"/>
      <c r="BC55" s="28">
        <f t="shared" si="12"/>
        <v>-11542.284400000028</v>
      </c>
      <c r="BD55" s="33">
        <f t="shared" si="13"/>
        <v>87401.695540000001</v>
      </c>
      <c r="BE55" s="34">
        <f t="shared" si="14"/>
        <v>80000</v>
      </c>
      <c r="BF55" s="40" t="s">
        <v>142</v>
      </c>
      <c r="BG55" s="39" t="s">
        <v>143</v>
      </c>
      <c r="BH55" s="84">
        <f>'лист 1'!AC56</f>
        <v>13435.596459999937</v>
      </c>
      <c r="BI55" s="107">
        <v>0</v>
      </c>
      <c r="BJ55" s="102">
        <f>'лист 1'!AD56</f>
        <v>0</v>
      </c>
      <c r="BK55" s="142">
        <v>15000</v>
      </c>
      <c r="BL55" s="101"/>
      <c r="CF55" s="28">
        <f t="shared" si="6"/>
        <v>-9977.8808599999647</v>
      </c>
      <c r="CG55" s="33">
        <f t="shared" si="7"/>
        <v>13435.596459999937</v>
      </c>
      <c r="CH55" s="34">
        <f t="shared" si="8"/>
        <v>15000</v>
      </c>
      <c r="CI55" s="113" t="s">
        <v>142</v>
      </c>
      <c r="CJ55" s="36" t="s">
        <v>143</v>
      </c>
    </row>
    <row r="56" spans="1:90" s="21" customFormat="1" ht="14.45" hidden="1" customHeight="1" x14ac:dyDescent="0.25">
      <c r="A56" s="113" t="s">
        <v>144</v>
      </c>
      <c r="B56" s="36" t="s">
        <v>145</v>
      </c>
      <c r="C56" s="37">
        <v>190.70783000000665</v>
      </c>
      <c r="D56" s="30">
        <v>0</v>
      </c>
      <c r="E56" s="31"/>
      <c r="F56" s="21">
        <v>0</v>
      </c>
      <c r="G56" s="31"/>
      <c r="H56" s="27">
        <f>'лист 1'!E57</f>
        <v>0</v>
      </c>
      <c r="I56" s="31"/>
      <c r="J56" s="27">
        <f>'лист 1'!F57</f>
        <v>0</v>
      </c>
      <c r="K56" s="31"/>
      <c r="L56" s="27">
        <f>'лист 1'!G57</f>
        <v>0</v>
      </c>
      <c r="M56" s="31"/>
      <c r="N56" s="32">
        <v>0</v>
      </c>
      <c r="O56" s="31"/>
      <c r="P56" s="27">
        <f>'лист 1'!I57</f>
        <v>0</v>
      </c>
      <c r="Q56" s="31"/>
      <c r="R56" s="27">
        <f>'лист 1'!J57</f>
        <v>3.7016200000121535</v>
      </c>
      <c r="S56" s="31"/>
      <c r="T56" s="27">
        <f>'лист 1'!K57</f>
        <v>0</v>
      </c>
      <c r="U56" s="31"/>
      <c r="V56" s="27">
        <f>'лист 1'!L57</f>
        <v>0</v>
      </c>
      <c r="W56" s="31"/>
      <c r="X56" s="27">
        <f>'лист 1'!M57</f>
        <v>0</v>
      </c>
      <c r="Y56" s="31"/>
      <c r="Z56" s="27">
        <f>'лист 1'!N57</f>
        <v>0</v>
      </c>
      <c r="AA56" s="31"/>
      <c r="AB56" s="28">
        <f t="shared" si="9"/>
        <v>187.0062099999945</v>
      </c>
      <c r="AC56" s="29">
        <f t="shared" si="10"/>
        <v>3.7016200000121535</v>
      </c>
      <c r="AD56" s="29">
        <f t="shared" si="11"/>
        <v>0</v>
      </c>
      <c r="AE56" s="30">
        <f>'лист 1'!P57</f>
        <v>0</v>
      </c>
      <c r="AF56" s="31"/>
      <c r="AG56" s="32">
        <f>'лист 1'!Q57</f>
        <v>0</v>
      </c>
      <c r="AH56" s="31"/>
      <c r="AI56" s="32">
        <f>'лист 1'!R57</f>
        <v>0</v>
      </c>
      <c r="AJ56" s="31"/>
      <c r="AK56" s="27">
        <f>'лист 1'!S57</f>
        <v>0</v>
      </c>
      <c r="AL56" s="42"/>
      <c r="AM56" s="45">
        <f>'лист 1'!T57</f>
        <v>0</v>
      </c>
      <c r="AN56" s="44"/>
      <c r="AO56" s="27">
        <f>'лист 1'!U57</f>
        <v>0</v>
      </c>
      <c r="AP56" s="31"/>
      <c r="AQ56" s="27">
        <f>'лист 1'!V57</f>
        <v>0</v>
      </c>
      <c r="AR56" s="31"/>
      <c r="AS56" s="27">
        <f>'лист 1'!W57</f>
        <v>0</v>
      </c>
      <c r="AT56" s="31"/>
      <c r="AU56" s="27">
        <f>'лист 1'!X57</f>
        <v>0</v>
      </c>
      <c r="AV56" s="31"/>
      <c r="AW56" s="27">
        <f>'лист 1'!Y57</f>
        <v>0</v>
      </c>
      <c r="AX56" s="31"/>
      <c r="AY56" s="27">
        <f>'лист 1'!Z57</f>
        <v>0</v>
      </c>
      <c r="AZ56" s="31"/>
      <c r="BA56" s="27">
        <f>'лист 1'!AA57</f>
        <v>0</v>
      </c>
      <c r="BB56" s="31"/>
      <c r="BC56" s="28">
        <f t="shared" si="12"/>
        <v>187.0062099999945</v>
      </c>
      <c r="BD56" s="33">
        <f t="shared" si="13"/>
        <v>0</v>
      </c>
      <c r="BE56" s="34">
        <f t="shared" si="14"/>
        <v>0</v>
      </c>
      <c r="BF56" s="35" t="s">
        <v>144</v>
      </c>
      <c r="BG56" s="36" t="s">
        <v>145</v>
      </c>
      <c r="BH56" s="84">
        <f>'лист 1'!AC57</f>
        <v>0</v>
      </c>
      <c r="BI56" s="107">
        <v>0</v>
      </c>
      <c r="BJ56" s="102">
        <f>'лист 1'!AD57</f>
        <v>0</v>
      </c>
      <c r="BK56" s="109"/>
      <c r="BL56" s="101"/>
      <c r="CF56" s="28">
        <f t="shared" si="6"/>
        <v>187.0062099999945</v>
      </c>
      <c r="CG56" s="33">
        <f t="shared" si="7"/>
        <v>0</v>
      </c>
      <c r="CH56" s="34">
        <f t="shared" si="8"/>
        <v>0</v>
      </c>
      <c r="CI56" s="113" t="s">
        <v>144</v>
      </c>
      <c r="CJ56" s="36" t="s">
        <v>145</v>
      </c>
    </row>
    <row r="57" spans="1:90" s="21" customFormat="1" ht="15" x14ac:dyDescent="0.25">
      <c r="A57" s="113" t="s">
        <v>146</v>
      </c>
      <c r="B57" s="36" t="s">
        <v>147</v>
      </c>
      <c r="C57" s="37">
        <v>117.57404000000679</v>
      </c>
      <c r="D57" s="30">
        <v>0</v>
      </c>
      <c r="E57" s="31"/>
      <c r="F57" s="21">
        <v>0</v>
      </c>
      <c r="G57" s="31"/>
      <c r="H57" s="27">
        <f>'лист 1'!E58</f>
        <v>0</v>
      </c>
      <c r="I57" s="31"/>
      <c r="J57" s="27">
        <f>'лист 1'!F58</f>
        <v>408.96000000000004</v>
      </c>
      <c r="K57" s="31"/>
      <c r="L57" s="27">
        <f>'лист 1'!G58</f>
        <v>767.15000000000009</v>
      </c>
      <c r="M57" s="31">
        <v>700</v>
      </c>
      <c r="N57" s="32">
        <v>795.24000000000012</v>
      </c>
      <c r="O57" s="31"/>
      <c r="P57" s="27">
        <f>'лист 1'!I58</f>
        <v>1087.32</v>
      </c>
      <c r="Q57" s="31"/>
      <c r="R57" s="27">
        <f>'лист 1'!J58</f>
        <v>1785.0060599999908</v>
      </c>
      <c r="S57" s="31">
        <v>3000</v>
      </c>
      <c r="T57" s="27">
        <f>'лист 1'!K58</f>
        <v>888.18</v>
      </c>
      <c r="U57" s="31">
        <v>1000</v>
      </c>
      <c r="V57" s="27">
        <f>'лист 1'!L58</f>
        <v>428.31333999998691</v>
      </c>
      <c r="W57" s="31"/>
      <c r="X57" s="27">
        <f>'лист 1'!M58</f>
        <v>125.31219999998116</v>
      </c>
      <c r="Y57" s="31">
        <v>1500</v>
      </c>
      <c r="Z57" s="27">
        <f>'лист 1'!N58</f>
        <v>2.5920600000245031</v>
      </c>
      <c r="AA57" s="31"/>
      <c r="AB57" s="28">
        <f t="shared" si="9"/>
        <v>29.500380000023142</v>
      </c>
      <c r="AC57" s="29">
        <f t="shared" si="10"/>
        <v>6288.0736599999836</v>
      </c>
      <c r="AD57" s="29">
        <f t="shared" si="11"/>
        <v>6200</v>
      </c>
      <c r="AE57" s="30">
        <f>'лист 1'!P58</f>
        <v>0.98898000000521269</v>
      </c>
      <c r="AF57" s="31"/>
      <c r="AG57" s="32">
        <f>'лист 1'!Q58</f>
        <v>2.6820000005463952E-2</v>
      </c>
      <c r="AH57" s="31"/>
      <c r="AI57" s="32">
        <f>'лист 1'!R58</f>
        <v>0.11621999999115359</v>
      </c>
      <c r="AJ57" s="31"/>
      <c r="AK57" s="27">
        <f>'лист 1'!S58</f>
        <v>138.11826000000264</v>
      </c>
      <c r="AL57" s="42"/>
      <c r="AM57" s="45">
        <f>'лист 1'!T58</f>
        <v>1631.847939999986</v>
      </c>
      <c r="AN57" s="44"/>
      <c r="AO57" s="27">
        <f>'лист 1'!U58</f>
        <v>888.99178000001075</v>
      </c>
      <c r="AP57" s="31">
        <v>3000</v>
      </c>
      <c r="AQ57" s="27">
        <f>'лист 1'!V58</f>
        <v>732.34103999998001</v>
      </c>
      <c r="AR57" s="31"/>
      <c r="AS57" s="27">
        <f>'лист 1'!W58</f>
        <v>2074.5005600000018</v>
      </c>
      <c r="AT57" s="31"/>
      <c r="AU57" s="27">
        <f>'лист 1'!X58</f>
        <v>968.23748000001365</v>
      </c>
      <c r="AV57" s="31">
        <v>2500</v>
      </c>
      <c r="AW57" s="27">
        <f>'лист 1'!Y58</f>
        <v>365.99909999997851</v>
      </c>
      <c r="AX57" s="31"/>
      <c r="AY57" s="27">
        <f>'лист 1'!Z58</f>
        <v>0.8508400000309484</v>
      </c>
      <c r="AZ57" s="31">
        <v>1300</v>
      </c>
      <c r="BA57" s="27">
        <f>'лист 1'!AA58</f>
        <v>0</v>
      </c>
      <c r="BB57" s="31"/>
      <c r="BC57" s="28">
        <f t="shared" si="12"/>
        <v>27.481360000017048</v>
      </c>
      <c r="BD57" s="33">
        <f t="shared" si="13"/>
        <v>6802.0190200000061</v>
      </c>
      <c r="BE57" s="34">
        <f t="shared" si="14"/>
        <v>6800</v>
      </c>
      <c r="BF57" s="35" t="s">
        <v>146</v>
      </c>
      <c r="BG57" s="36" t="s">
        <v>147</v>
      </c>
      <c r="BH57" s="84">
        <f>'лист 1'!AC58</f>
        <v>760.38513999998668</v>
      </c>
      <c r="BI57" s="107">
        <v>0</v>
      </c>
      <c r="BJ57" s="102">
        <f>'лист 1'!AD58</f>
        <v>0</v>
      </c>
      <c r="BK57" s="109"/>
      <c r="BL57" s="101"/>
      <c r="CF57" s="28">
        <f t="shared" si="6"/>
        <v>-732.90377999996963</v>
      </c>
      <c r="CG57" s="33">
        <f t="shared" si="7"/>
        <v>760.38513999998668</v>
      </c>
      <c r="CH57" s="34">
        <f t="shared" si="8"/>
        <v>0</v>
      </c>
      <c r="CI57" s="113" t="s">
        <v>146</v>
      </c>
      <c r="CJ57" s="36" t="s">
        <v>147</v>
      </c>
      <c r="CL57" s="21" t="s">
        <v>2</v>
      </c>
    </row>
    <row r="58" spans="1:90" s="21" customFormat="1" ht="15" hidden="1" x14ac:dyDescent="0.25">
      <c r="A58" s="113" t="s">
        <v>148</v>
      </c>
      <c r="B58" s="36" t="s">
        <v>149</v>
      </c>
      <c r="C58" s="37">
        <v>-1237.4268299999985</v>
      </c>
      <c r="D58" s="30">
        <v>1612.1200000000001</v>
      </c>
      <c r="E58" s="31"/>
      <c r="F58" s="21">
        <v>499.49</v>
      </c>
      <c r="G58" s="31"/>
      <c r="H58" s="27">
        <f>'лист 1'!E59</f>
        <v>183.42000000000002</v>
      </c>
      <c r="I58" s="31"/>
      <c r="J58" s="27">
        <f>'лист 1'!F59</f>
        <v>225.98000000000002</v>
      </c>
      <c r="K58" s="31"/>
      <c r="L58" s="27">
        <f>'лист 1'!G59</f>
        <v>1705.4500000000003</v>
      </c>
      <c r="M58" s="31">
        <v>4000</v>
      </c>
      <c r="N58" s="32">
        <v>2351.4300000000003</v>
      </c>
      <c r="O58" s="31"/>
      <c r="P58" s="27">
        <f>'лист 1'!I59</f>
        <v>2383.9799999999996</v>
      </c>
      <c r="Q58" s="31">
        <v>2500</v>
      </c>
      <c r="R58" s="27">
        <f>'лист 1'!J59</f>
        <v>2106.8224199999927</v>
      </c>
      <c r="S58" s="31"/>
      <c r="T58" s="27">
        <f>'лист 1'!K59</f>
        <v>1064.81</v>
      </c>
      <c r="U58" s="31"/>
      <c r="V58" s="27">
        <f>'лист 1'!L59</f>
        <v>1559.0778800000023</v>
      </c>
      <c r="W58" s="31">
        <v>7000</v>
      </c>
      <c r="X58" s="27">
        <f>'лист 1'!M59</f>
        <v>262.72939999999568</v>
      </c>
      <c r="Y58" s="31"/>
      <c r="Z58" s="27">
        <f>'лист 1'!N59</f>
        <v>348.83337999998815</v>
      </c>
      <c r="AA58" s="31">
        <v>1700</v>
      </c>
      <c r="AB58" s="28">
        <f t="shared" si="9"/>
        <v>-341.56990999997834</v>
      </c>
      <c r="AC58" s="29">
        <f t="shared" si="10"/>
        <v>14304.14307999998</v>
      </c>
      <c r="AD58" s="29">
        <f t="shared" si="11"/>
        <v>15200</v>
      </c>
      <c r="AE58" s="30">
        <f>'лист 1'!P59</f>
        <v>245.5546600000111</v>
      </c>
      <c r="AF58" s="31"/>
      <c r="AG58" s="32">
        <f>'лист 1'!Q59</f>
        <v>506.94699999998682</v>
      </c>
      <c r="AH58" s="31"/>
      <c r="AI58" s="32">
        <f>'лист 1'!R59</f>
        <v>402.93962000000226</v>
      </c>
      <c r="AJ58" s="31"/>
      <c r="AK58" s="27">
        <f>'лист 1'!S59</f>
        <v>316.23822000001184</v>
      </c>
      <c r="AL58" s="42"/>
      <c r="AM58" s="45">
        <f>'лист 1'!T59</f>
        <v>1781.2880399999754</v>
      </c>
      <c r="AN58" s="44"/>
      <c r="AO58" s="27">
        <f>'лист 1'!U59</f>
        <v>1587.851620000019</v>
      </c>
      <c r="AP58" s="31">
        <v>5000</v>
      </c>
      <c r="AQ58" s="27">
        <f>'лист 1'!V59</f>
        <v>2727.0692400000107</v>
      </c>
      <c r="AR58" s="31">
        <v>8000</v>
      </c>
      <c r="AS58" s="27">
        <f>'лист 1'!W59</f>
        <v>3741.4782200000022</v>
      </c>
      <c r="AT58" s="31"/>
      <c r="AU58" s="27">
        <f>'лист 1'!X59</f>
        <v>1530.5858999999778</v>
      </c>
      <c r="AV58" s="31">
        <v>1500</v>
      </c>
      <c r="AW58" s="27">
        <f>'лист 1'!Y59</f>
        <v>944.7834799999988</v>
      </c>
      <c r="AX58" s="31">
        <v>3000</v>
      </c>
      <c r="AY58" s="27">
        <f>'лист 1'!Z59</f>
        <v>368.97423999999722</v>
      </c>
      <c r="AZ58" s="31"/>
      <c r="BA58" s="27">
        <f>'лист 1'!AA59</f>
        <v>173.66099999999548</v>
      </c>
      <c r="BB58" s="31"/>
      <c r="BC58" s="28">
        <f t="shared" si="12"/>
        <v>2831.058850000034</v>
      </c>
      <c r="BD58" s="33">
        <f t="shared" si="13"/>
        <v>14327.371239999988</v>
      </c>
      <c r="BE58" s="34">
        <f t="shared" si="14"/>
        <v>17500</v>
      </c>
      <c r="BF58" s="35" t="s">
        <v>148</v>
      </c>
      <c r="BG58" s="36" t="s">
        <v>149</v>
      </c>
      <c r="BH58" s="84">
        <f>'лист 1'!AC59</f>
        <v>279.80430000000916</v>
      </c>
      <c r="BI58" s="107">
        <v>0</v>
      </c>
      <c r="BJ58" s="102">
        <f>'лист 1'!AD59</f>
        <v>0</v>
      </c>
      <c r="BK58" s="109"/>
      <c r="BL58" s="101"/>
      <c r="CF58" s="28">
        <f t="shared" si="6"/>
        <v>2551.2545500000247</v>
      </c>
      <c r="CG58" s="33">
        <f t="shared" si="7"/>
        <v>279.80430000000916</v>
      </c>
      <c r="CH58" s="34">
        <f t="shared" si="8"/>
        <v>0</v>
      </c>
      <c r="CI58" s="113" t="s">
        <v>148</v>
      </c>
      <c r="CJ58" s="36" t="s">
        <v>149</v>
      </c>
    </row>
    <row r="59" spans="1:90" s="21" customFormat="1" ht="14.45" hidden="1" customHeight="1" x14ac:dyDescent="0.25">
      <c r="A59" s="113" t="s">
        <v>150</v>
      </c>
      <c r="B59" s="36" t="s">
        <v>151</v>
      </c>
      <c r="C59" s="37">
        <v>1614.1686800000011</v>
      </c>
      <c r="D59" s="30">
        <v>0</v>
      </c>
      <c r="E59" s="31"/>
      <c r="F59" s="21">
        <v>0</v>
      </c>
      <c r="G59" s="31"/>
      <c r="H59" s="27">
        <f>'лист 1'!E60</f>
        <v>0</v>
      </c>
      <c r="I59" s="31"/>
      <c r="J59" s="27">
        <f>'лист 1'!F60</f>
        <v>0</v>
      </c>
      <c r="K59" s="31"/>
      <c r="L59" s="27">
        <f>'лист 1'!G60</f>
        <v>101.76</v>
      </c>
      <c r="M59" s="31"/>
      <c r="N59" s="32">
        <v>24.630000000000003</v>
      </c>
      <c r="O59" s="31"/>
      <c r="P59" s="27">
        <f>'лист 1'!I60</f>
        <v>62.58</v>
      </c>
      <c r="Q59" s="31"/>
      <c r="R59" s="27">
        <f>'лист 1'!J60</f>
        <v>639.04773999999998</v>
      </c>
      <c r="S59" s="31"/>
      <c r="T59" s="27">
        <f>'лист 1'!K60</f>
        <v>45.94</v>
      </c>
      <c r="U59" s="31"/>
      <c r="V59" s="27">
        <f>'лист 1'!L60</f>
        <v>12.006419999998633</v>
      </c>
      <c r="W59" s="31"/>
      <c r="X59" s="27">
        <f>'лист 1'!M60</f>
        <v>0</v>
      </c>
      <c r="Y59" s="31"/>
      <c r="Z59" s="27">
        <f>'лист 1'!N60</f>
        <v>0</v>
      </c>
      <c r="AA59" s="31"/>
      <c r="AB59" s="28">
        <f t="shared" si="9"/>
        <v>728.20452000000239</v>
      </c>
      <c r="AC59" s="29">
        <f t="shared" si="10"/>
        <v>885.96415999999874</v>
      </c>
      <c r="AD59" s="29">
        <f t="shared" si="11"/>
        <v>0</v>
      </c>
      <c r="AE59" s="30">
        <f>'лист 1'!P60</f>
        <v>0</v>
      </c>
      <c r="AF59" s="31"/>
      <c r="AG59" s="32">
        <f>'лист 1'!Q60</f>
        <v>0</v>
      </c>
      <c r="AH59" s="31"/>
      <c r="AI59" s="32">
        <f>'лист 1'!R60</f>
        <v>0</v>
      </c>
      <c r="AJ59" s="31"/>
      <c r="AK59" s="27">
        <f>'лист 1'!S60</f>
        <v>0</v>
      </c>
      <c r="AL59" s="42"/>
      <c r="AM59" s="45">
        <f>'лист 1'!T60</f>
        <v>0</v>
      </c>
      <c r="AN59" s="44"/>
      <c r="AO59" s="27">
        <f>'лист 1'!U60</f>
        <v>32.282340000000929</v>
      </c>
      <c r="AP59" s="31"/>
      <c r="AQ59" s="27">
        <f>'лист 1'!V60</f>
        <v>42.51996000000026</v>
      </c>
      <c r="AR59" s="31"/>
      <c r="AS59" s="27">
        <f>'лист 1'!W60</f>
        <v>9.2476800000003507</v>
      </c>
      <c r="AT59" s="31"/>
      <c r="AU59" s="27">
        <f>'лист 1'!X60</f>
        <v>0</v>
      </c>
      <c r="AV59" s="31"/>
      <c r="AW59" s="27">
        <f>'лист 1'!Y60</f>
        <v>3.336059999999502</v>
      </c>
      <c r="AX59" s="31"/>
      <c r="AY59" s="27">
        <f>'лист 1'!Z60</f>
        <v>0.10139999999990799</v>
      </c>
      <c r="AZ59" s="31"/>
      <c r="BA59" s="27">
        <f>'лист 1'!AA60</f>
        <v>0</v>
      </c>
      <c r="BB59" s="31"/>
      <c r="BC59" s="28">
        <f t="shared" si="12"/>
        <v>640.71708000000149</v>
      </c>
      <c r="BD59" s="33">
        <f t="shared" si="13"/>
        <v>87.487440000000959</v>
      </c>
      <c r="BE59" s="34">
        <f t="shared" si="14"/>
        <v>0</v>
      </c>
      <c r="BF59" s="35" t="s">
        <v>150</v>
      </c>
      <c r="BG59" s="36" t="s">
        <v>151</v>
      </c>
      <c r="BH59" s="84">
        <f>'лист 1'!AC60</f>
        <v>0</v>
      </c>
      <c r="BI59" s="107">
        <v>0</v>
      </c>
      <c r="BJ59" s="102">
        <f>'лист 1'!AD60</f>
        <v>0</v>
      </c>
      <c r="BK59" s="109"/>
      <c r="BL59" s="101"/>
      <c r="CF59" s="28">
        <f t="shared" si="6"/>
        <v>640.71708000000149</v>
      </c>
      <c r="CG59" s="33">
        <f t="shared" si="7"/>
        <v>0</v>
      </c>
      <c r="CH59" s="34">
        <f t="shared" si="8"/>
        <v>0</v>
      </c>
      <c r="CI59" s="113" t="s">
        <v>150</v>
      </c>
      <c r="CJ59" s="36" t="s">
        <v>151</v>
      </c>
    </row>
    <row r="60" spans="1:90" s="21" customFormat="1" ht="14.45" hidden="1" customHeight="1" x14ac:dyDescent="0.25">
      <c r="A60" s="113" t="s">
        <v>152</v>
      </c>
      <c r="B60" s="36" t="s">
        <v>106</v>
      </c>
      <c r="C60" s="37">
        <v>-11.928829999997674</v>
      </c>
      <c r="D60" s="30">
        <v>8.2100000000000009</v>
      </c>
      <c r="E60" s="31"/>
      <c r="F60" s="21">
        <v>0</v>
      </c>
      <c r="G60" s="31"/>
      <c r="H60" s="27">
        <f>'лист 1'!E61</f>
        <v>0</v>
      </c>
      <c r="I60" s="31">
        <v>500</v>
      </c>
      <c r="J60" s="27">
        <f>'лист 1'!F61</f>
        <v>3.24</v>
      </c>
      <c r="K60" s="31"/>
      <c r="L60" s="27">
        <f>'лист 1'!G61</f>
        <v>131.36000000000001</v>
      </c>
      <c r="M60" s="31"/>
      <c r="N60" s="32">
        <v>0</v>
      </c>
      <c r="O60" s="31"/>
      <c r="P60" s="27">
        <f>'лист 1'!I61</f>
        <v>8.94</v>
      </c>
      <c r="Q60" s="31"/>
      <c r="R60" s="27">
        <f>'лист 1'!J61</f>
        <v>6.7818600000007159</v>
      </c>
      <c r="S60" s="31"/>
      <c r="T60" s="27">
        <f>'лист 1'!K61</f>
        <v>3.12</v>
      </c>
      <c r="U60" s="31"/>
      <c r="V60" s="27">
        <f>'лист 1'!L61</f>
        <v>6.2636399999961396</v>
      </c>
      <c r="W60" s="31"/>
      <c r="X60" s="27">
        <f>'лист 1'!M61</f>
        <v>2.4132600000026558</v>
      </c>
      <c r="Y60" s="31"/>
      <c r="Z60" s="27">
        <f>'лист 1'!N61</f>
        <v>2.2979599999987932</v>
      </c>
      <c r="AA60" s="31"/>
      <c r="AB60" s="28">
        <f t="shared" si="9"/>
        <v>315.44445000000405</v>
      </c>
      <c r="AC60" s="29">
        <f t="shared" si="10"/>
        <v>172.6267199999983</v>
      </c>
      <c r="AD60" s="29">
        <f t="shared" si="11"/>
        <v>500</v>
      </c>
      <c r="AE60" s="30">
        <f>'лист 1'!P61</f>
        <v>2.3380400000035935</v>
      </c>
      <c r="AF60" s="31"/>
      <c r="AG60" s="32">
        <f>'лист 1'!Q61</f>
        <v>2.8359199999987594</v>
      </c>
      <c r="AH60" s="31"/>
      <c r="AI60" s="32">
        <f>'лист 1'!R61</f>
        <v>2.8041600000023847</v>
      </c>
      <c r="AJ60" s="31"/>
      <c r="AK60" s="27">
        <f>'лист 1'!S61</f>
        <v>3.3433599999925079</v>
      </c>
      <c r="AL60" s="42"/>
      <c r="AM60" s="45">
        <f>'лист 1'!T61</f>
        <v>3.3797200000038443</v>
      </c>
      <c r="AN60" s="44"/>
      <c r="AO60" s="27">
        <f>'лист 1'!U61</f>
        <v>35.151440000003966</v>
      </c>
      <c r="AP60" s="31">
        <v>300</v>
      </c>
      <c r="AQ60" s="27">
        <f>'лист 1'!V61</f>
        <v>26.991739999993843</v>
      </c>
      <c r="AR60" s="31"/>
      <c r="AS60" s="27">
        <f>'лист 1'!W61</f>
        <v>29.881520000003277</v>
      </c>
      <c r="AT60" s="31"/>
      <c r="AU60" s="27">
        <f>'лист 1'!X61</f>
        <v>29.030179999994729</v>
      </c>
      <c r="AV60" s="31"/>
      <c r="AW60" s="27">
        <f>'лист 1'!Y61</f>
        <v>29.303100000007618</v>
      </c>
      <c r="AX60" s="31"/>
      <c r="AY60" s="27">
        <f>'лист 1'!Z61</f>
        <v>2.2233799999955401</v>
      </c>
      <c r="AZ60" s="31"/>
      <c r="BA60" s="27">
        <f>'лист 1'!AA61</f>
        <v>2.1319199999980265</v>
      </c>
      <c r="BB60" s="31"/>
      <c r="BC60" s="28">
        <f t="shared" si="12"/>
        <v>446.02997000000596</v>
      </c>
      <c r="BD60" s="33">
        <f t="shared" si="13"/>
        <v>169.41447999999806</v>
      </c>
      <c r="BE60" s="34">
        <f t="shared" si="14"/>
        <v>300</v>
      </c>
      <c r="BF60" s="35" t="s">
        <v>152</v>
      </c>
      <c r="BG60" s="36" t="s">
        <v>106</v>
      </c>
      <c r="BH60" s="84">
        <f>'лист 1'!AC61</f>
        <v>3.1421600000021499</v>
      </c>
      <c r="BI60" s="107">
        <v>0</v>
      </c>
      <c r="BJ60" s="102">
        <f>'лист 1'!AD61</f>
        <v>0</v>
      </c>
      <c r="BK60" s="109"/>
      <c r="BL60" s="101"/>
      <c r="CF60" s="28">
        <f t="shared" si="6"/>
        <v>442.88781000000381</v>
      </c>
      <c r="CG60" s="33">
        <f t="shared" si="7"/>
        <v>3.1421600000021499</v>
      </c>
      <c r="CH60" s="34">
        <f t="shared" si="8"/>
        <v>0</v>
      </c>
      <c r="CI60" s="113" t="s">
        <v>152</v>
      </c>
      <c r="CJ60" s="36" t="s">
        <v>106</v>
      </c>
    </row>
    <row r="61" spans="1:90" s="21" customFormat="1" ht="14.45" hidden="1" customHeight="1" x14ac:dyDescent="0.25">
      <c r="A61" s="113" t="s">
        <v>153</v>
      </c>
      <c r="B61" s="36" t="s">
        <v>154</v>
      </c>
      <c r="C61" s="37">
        <v>-3813.6935600000024</v>
      </c>
      <c r="D61" s="30">
        <v>8.2100000000000009</v>
      </c>
      <c r="E61" s="31"/>
      <c r="F61" s="21">
        <v>0</v>
      </c>
      <c r="G61" s="31"/>
      <c r="H61" s="27">
        <f>'лист 1'!E62</f>
        <v>3.24</v>
      </c>
      <c r="I61" s="31"/>
      <c r="J61" s="27">
        <f>'лист 1'!F62</f>
        <v>155.77000000000004</v>
      </c>
      <c r="K61" s="31">
        <v>7643.8</v>
      </c>
      <c r="L61" s="27">
        <f>'лист 1'!G62</f>
        <v>257.31</v>
      </c>
      <c r="M61" s="31"/>
      <c r="N61" s="32">
        <v>358.85</v>
      </c>
      <c r="O61" s="31"/>
      <c r="P61" s="27">
        <f>'лист 1'!I62</f>
        <v>411.55999999999995</v>
      </c>
      <c r="Q61" s="31"/>
      <c r="R61" s="27">
        <f>'лист 1'!J62</f>
        <v>443.07750000000169</v>
      </c>
      <c r="S61" s="31"/>
      <c r="T61" s="27">
        <f>'лист 1'!K62</f>
        <v>392.75</v>
      </c>
      <c r="U61" s="31"/>
      <c r="V61" s="27">
        <f>'лист 1'!L62</f>
        <v>463.73259999999846</v>
      </c>
      <c r="W61" s="31"/>
      <c r="X61" s="27">
        <f>'лист 1'!M62</f>
        <v>105.18131999999467</v>
      </c>
      <c r="Y61" s="31"/>
      <c r="Z61" s="27">
        <f>'лист 1'!N62</f>
        <v>3.7450600000070513</v>
      </c>
      <c r="AA61" s="31"/>
      <c r="AB61" s="28">
        <f t="shared" si="9"/>
        <v>1226.6799599999958</v>
      </c>
      <c r="AC61" s="29">
        <f t="shared" si="10"/>
        <v>2603.4264800000019</v>
      </c>
      <c r="AD61" s="29">
        <f t="shared" si="11"/>
        <v>7643.8</v>
      </c>
      <c r="AE61" s="30">
        <f>'лист 1'!P62</f>
        <v>4.4667599999970662</v>
      </c>
      <c r="AF61" s="31"/>
      <c r="AG61" s="32">
        <f>'лист 1'!Q62</f>
        <v>4.2694600000090208</v>
      </c>
      <c r="AH61" s="31"/>
      <c r="AI61" s="32">
        <f>'лист 1'!R62</f>
        <v>4.3680999999904264</v>
      </c>
      <c r="AJ61" s="31"/>
      <c r="AK61" s="27">
        <f>'лист 1'!S62</f>
        <v>5.1024400000121748</v>
      </c>
      <c r="AL61" s="42"/>
      <c r="AM61" s="45">
        <f>'лист 1'!T62</f>
        <v>4.7774999999986907</v>
      </c>
      <c r="AN61" s="44"/>
      <c r="AO61" s="27">
        <f>'лист 1'!U62</f>
        <v>5.171799999993782</v>
      </c>
      <c r="AP61" s="31"/>
      <c r="AQ61" s="27">
        <f>'лист 1'!V62</f>
        <v>5.4730200000129479</v>
      </c>
      <c r="AR61" s="31"/>
      <c r="AS61" s="27">
        <f>'лист 1'!W62</f>
        <v>5.6207599999877127</v>
      </c>
      <c r="AT61" s="31"/>
      <c r="AU61" s="27">
        <f>'лист 1'!X62</f>
        <v>5.8946399999986898</v>
      </c>
      <c r="AV61" s="31"/>
      <c r="AW61" s="27">
        <f>'лист 1'!Y62</f>
        <v>4.7831000000068524</v>
      </c>
      <c r="AX61" s="31"/>
      <c r="AY61" s="27">
        <f>'лист 1'!Z62</f>
        <v>4.2295599999982008</v>
      </c>
      <c r="AZ61" s="31"/>
      <c r="BA61" s="27">
        <f>'лист 1'!AA62</f>
        <v>4.1410400000065426</v>
      </c>
      <c r="BB61" s="31"/>
      <c r="BC61" s="28">
        <f t="shared" si="12"/>
        <v>1168.3817799999838</v>
      </c>
      <c r="BD61" s="33">
        <f t="shared" si="13"/>
        <v>58.298180000012096</v>
      </c>
      <c r="BE61" s="34">
        <f t="shared" si="14"/>
        <v>0</v>
      </c>
      <c r="BF61" s="35" t="s">
        <v>153</v>
      </c>
      <c r="BG61" s="36" t="s">
        <v>154</v>
      </c>
      <c r="BH61" s="84">
        <f>'лист 1'!AC62</f>
        <v>4.2511599999920877</v>
      </c>
      <c r="BI61" s="107">
        <v>0</v>
      </c>
      <c r="BJ61" s="102">
        <f>'лист 1'!AD62</f>
        <v>0</v>
      </c>
      <c r="BK61" s="109"/>
      <c r="BL61" s="101"/>
      <c r="CF61" s="28">
        <f t="shared" si="6"/>
        <v>1164.1306199999917</v>
      </c>
      <c r="CG61" s="33">
        <f t="shared" si="7"/>
        <v>4.2511599999920877</v>
      </c>
      <c r="CH61" s="34">
        <f t="shared" si="8"/>
        <v>0</v>
      </c>
      <c r="CI61" s="113" t="s">
        <v>153</v>
      </c>
      <c r="CJ61" s="36" t="s">
        <v>154</v>
      </c>
    </row>
    <row r="62" spans="1:90" s="21" customFormat="1" ht="14.45" customHeight="1" x14ac:dyDescent="0.25">
      <c r="A62" s="113" t="s">
        <v>155</v>
      </c>
      <c r="B62" s="36" t="s">
        <v>156</v>
      </c>
      <c r="C62" s="37">
        <v>2713.0632699999805</v>
      </c>
      <c r="D62" s="30">
        <v>0</v>
      </c>
      <c r="E62" s="31"/>
      <c r="F62" s="21">
        <v>0</v>
      </c>
      <c r="G62" s="31"/>
      <c r="H62" s="27">
        <f>'лист 1'!E63</f>
        <v>0</v>
      </c>
      <c r="I62" s="31"/>
      <c r="J62" s="27">
        <f>'лист 1'!F63</f>
        <v>0</v>
      </c>
      <c r="K62" s="31"/>
      <c r="L62" s="27">
        <f>'лист 1'!G63</f>
        <v>0</v>
      </c>
      <c r="M62" s="31"/>
      <c r="N62" s="32">
        <v>0</v>
      </c>
      <c r="O62" s="31"/>
      <c r="P62" s="27">
        <f>'лист 1'!I63</f>
        <v>288.86</v>
      </c>
      <c r="Q62" s="31"/>
      <c r="R62" s="27">
        <f>'лист 1'!J63</f>
        <v>376.05919999999998</v>
      </c>
      <c r="S62" s="31"/>
      <c r="T62" s="27">
        <f>'лист 1'!K63</f>
        <v>198.36</v>
      </c>
      <c r="U62" s="31"/>
      <c r="V62" s="27">
        <f>'лист 1'!L63</f>
        <v>0.97309999999999308</v>
      </c>
      <c r="W62" s="31"/>
      <c r="X62" s="27">
        <f>'лист 1'!M63</f>
        <v>24.265020000000067</v>
      </c>
      <c r="Y62" s="31"/>
      <c r="Z62" s="27">
        <f>'лист 1'!N63</f>
        <v>0.11100000000000421</v>
      </c>
      <c r="AA62" s="31"/>
      <c r="AB62" s="28">
        <f t="shared" si="9"/>
        <v>1824.4349499999803</v>
      </c>
      <c r="AC62" s="29">
        <f t="shared" si="10"/>
        <v>888.62832000000014</v>
      </c>
      <c r="AD62" s="29">
        <f t="shared" si="11"/>
        <v>0</v>
      </c>
      <c r="AE62" s="30">
        <f>'лист 1'!P63</f>
        <v>0</v>
      </c>
      <c r="AF62" s="31"/>
      <c r="AG62" s="32">
        <f>'лист 1'!Q63</f>
        <v>0</v>
      </c>
      <c r="AH62" s="31"/>
      <c r="AI62" s="32">
        <f>'лист 1'!R63</f>
        <v>0</v>
      </c>
      <c r="AJ62" s="31"/>
      <c r="AK62" s="27">
        <f>'лист 1'!S63</f>
        <v>8.8595399999999973</v>
      </c>
      <c r="AL62" s="42"/>
      <c r="AM62" s="45">
        <f>'лист 1'!T63</f>
        <v>1611.6480199999999</v>
      </c>
      <c r="AN62" s="44"/>
      <c r="AO62" s="27">
        <f>'лист 1'!U63</f>
        <v>1528.4629199999997</v>
      </c>
      <c r="AP62" s="31"/>
      <c r="AQ62" s="27">
        <f>'лист 1'!V63</f>
        <v>636.73496</v>
      </c>
      <c r="AR62" s="31"/>
      <c r="AS62" s="27">
        <f>'лист 1'!W63</f>
        <v>530.71741999999995</v>
      </c>
      <c r="AT62" s="31"/>
      <c r="AU62" s="27">
        <f>'лист 1'!X63</f>
        <v>121.27148000000039</v>
      </c>
      <c r="AV62" s="31"/>
      <c r="AW62" s="27">
        <f>'лист 1'!Y63</f>
        <v>185.1553999999995</v>
      </c>
      <c r="AX62" s="31"/>
      <c r="AY62" s="27">
        <f>'лист 1'!Z63</f>
        <v>124.56332000000037</v>
      </c>
      <c r="AZ62" s="31"/>
      <c r="BA62" s="27">
        <f>'лист 1'!AA63</f>
        <v>0.38155999999980172</v>
      </c>
      <c r="BB62" s="31"/>
      <c r="BC62" s="28">
        <f t="shared" si="12"/>
        <v>-2923.3596700000194</v>
      </c>
      <c r="BD62" s="33">
        <f t="shared" si="13"/>
        <v>4747.7946199999997</v>
      </c>
      <c r="BE62" s="34">
        <f t="shared" si="14"/>
        <v>0</v>
      </c>
      <c r="BF62" s="40" t="s">
        <v>155</v>
      </c>
      <c r="BG62" s="39" t="s">
        <v>156</v>
      </c>
      <c r="BH62" s="84">
        <f>'лист 1'!AC63</f>
        <v>2.7927400000002365</v>
      </c>
      <c r="BI62" s="107">
        <v>0</v>
      </c>
      <c r="BJ62" s="102">
        <f>'лист 1'!AD63</f>
        <v>0</v>
      </c>
      <c r="BK62" s="109"/>
      <c r="BL62" s="101"/>
      <c r="CF62" s="28">
        <f t="shared" si="6"/>
        <v>-2926.1524100000197</v>
      </c>
      <c r="CG62" s="33">
        <f t="shared" si="7"/>
        <v>2.7927400000002365</v>
      </c>
      <c r="CH62" s="34">
        <f t="shared" si="8"/>
        <v>0</v>
      </c>
      <c r="CI62" s="113" t="s">
        <v>155</v>
      </c>
      <c r="CJ62" s="36" t="s">
        <v>156</v>
      </c>
    </row>
    <row r="63" spans="1:90" s="21" customFormat="1" ht="14.45" customHeight="1" x14ac:dyDescent="0.25">
      <c r="A63" s="113" t="s">
        <v>157</v>
      </c>
      <c r="B63" s="36" t="s">
        <v>158</v>
      </c>
      <c r="C63" s="37">
        <v>-4788.0682900000011</v>
      </c>
      <c r="D63" s="30">
        <v>2174.27</v>
      </c>
      <c r="E63" s="31">
        <v>10000</v>
      </c>
      <c r="F63" s="21">
        <v>2143.1600000000003</v>
      </c>
      <c r="G63" s="31"/>
      <c r="H63" s="27">
        <f>'лист 1'!E64</f>
        <v>1962.7600000000002</v>
      </c>
      <c r="I63" s="31">
        <v>5000</v>
      </c>
      <c r="J63" s="27">
        <f>'лист 1'!F64</f>
        <v>2087.6400000000003</v>
      </c>
      <c r="K63" s="31"/>
      <c r="L63" s="27">
        <f>'лист 1'!G64</f>
        <v>3506.4300000000003</v>
      </c>
      <c r="M63" s="31">
        <v>10000</v>
      </c>
      <c r="N63" s="32">
        <v>3684.6600000000008</v>
      </c>
      <c r="O63" s="31">
        <v>10000</v>
      </c>
      <c r="P63" s="27">
        <f>'лист 1'!I64</f>
        <v>3892.7</v>
      </c>
      <c r="Q63" s="31"/>
      <c r="R63" s="27">
        <f>'лист 1'!J64</f>
        <v>3796.2757599999823</v>
      </c>
      <c r="S63" s="31">
        <v>10000</v>
      </c>
      <c r="T63" s="27">
        <f>'лист 1'!K64</f>
        <v>3353.33</v>
      </c>
      <c r="U63" s="31"/>
      <c r="V63" s="27">
        <f>'лист 1'!L64</f>
        <v>3488.4097000000124</v>
      </c>
      <c r="W63" s="31"/>
      <c r="X63" s="27">
        <f>'лист 1'!M64</f>
        <v>2187.335700000036</v>
      </c>
      <c r="Y63" s="31"/>
      <c r="Z63" s="27">
        <f>'лист 1'!N64</f>
        <v>2221.2339000000015</v>
      </c>
      <c r="AA63" s="31">
        <v>7000</v>
      </c>
      <c r="AB63" s="28">
        <f t="shared" si="9"/>
        <v>12713.726649999962</v>
      </c>
      <c r="AC63" s="29">
        <f t="shared" si="10"/>
        <v>34498.205060000037</v>
      </c>
      <c r="AD63" s="29">
        <f t="shared" si="11"/>
        <v>52000</v>
      </c>
      <c r="AE63" s="30">
        <f>'лист 1'!P64</f>
        <v>2310.6458799999496</v>
      </c>
      <c r="AF63" s="31"/>
      <c r="AG63" s="32">
        <f>'лист 1'!Q64</f>
        <v>2150.0188999999991</v>
      </c>
      <c r="AH63" s="31"/>
      <c r="AI63" s="32">
        <f>'лист 1'!R64</f>
        <v>1999.2180800000124</v>
      </c>
      <c r="AJ63" s="31">
        <v>5000</v>
      </c>
      <c r="AK63" s="27">
        <f>'лист 1'!S64</f>
        <v>2915.4356400000329</v>
      </c>
      <c r="AL63" s="42">
        <v>3000</v>
      </c>
      <c r="AM63" s="45">
        <f>'лист 1'!T64</f>
        <v>3939.9609799999498</v>
      </c>
      <c r="AN63" s="44"/>
      <c r="AO63" s="27">
        <f>'лист 1'!U64</f>
        <v>3971.8285000000315</v>
      </c>
      <c r="AP63" s="31"/>
      <c r="AQ63" s="27">
        <f>'лист 1'!V64</f>
        <v>4462.868300000001</v>
      </c>
      <c r="AR63" s="31"/>
      <c r="AS63" s="27">
        <f>'лист 1'!W64</f>
        <v>5172.2530799999622</v>
      </c>
      <c r="AT63" s="31">
        <v>10000</v>
      </c>
      <c r="AU63" s="27">
        <f>'лист 1'!X64</f>
        <v>4140.2385800000229</v>
      </c>
      <c r="AV63" s="31"/>
      <c r="AW63" s="27">
        <f>'лист 1'!Y64</f>
        <v>3605.4607600000363</v>
      </c>
      <c r="AX63" s="31">
        <v>10000</v>
      </c>
      <c r="AY63" s="27">
        <f>'лист 1'!Z64</f>
        <v>2620.5310399999821</v>
      </c>
      <c r="AZ63" s="31"/>
      <c r="BA63" s="27">
        <f>'лист 1'!AA64</f>
        <v>2693.081899999991</v>
      </c>
      <c r="BB63" s="31"/>
      <c r="BC63" s="28">
        <f t="shared" si="12"/>
        <v>732.1850099999956</v>
      </c>
      <c r="BD63" s="33">
        <f t="shared" si="13"/>
        <v>39981.541639999967</v>
      </c>
      <c r="BE63" s="34">
        <f t="shared" si="14"/>
        <v>28000</v>
      </c>
      <c r="BF63" s="35" t="s">
        <v>157</v>
      </c>
      <c r="BG63" s="36" t="s">
        <v>158</v>
      </c>
      <c r="BH63" s="84">
        <f>'лист 1'!AC64</f>
        <v>2711.597559999982</v>
      </c>
      <c r="BI63" s="107">
        <v>0</v>
      </c>
      <c r="BJ63" s="102">
        <f>'лист 1'!AD64</f>
        <v>0</v>
      </c>
      <c r="BK63" s="109"/>
      <c r="BL63" s="101"/>
      <c r="CF63" s="28">
        <f t="shared" si="6"/>
        <v>-1979.4125499999864</v>
      </c>
      <c r="CG63" s="33">
        <f t="shared" si="7"/>
        <v>2711.597559999982</v>
      </c>
      <c r="CH63" s="34">
        <f t="shared" si="8"/>
        <v>0</v>
      </c>
      <c r="CI63" s="113" t="s">
        <v>157</v>
      </c>
      <c r="CJ63" s="36" t="s">
        <v>158</v>
      </c>
    </row>
    <row r="64" spans="1:90" s="21" customFormat="1" ht="14.45" hidden="1" customHeight="1" x14ac:dyDescent="0.25">
      <c r="A64" s="113" t="s">
        <v>159</v>
      </c>
      <c r="B64" s="36" t="s">
        <v>160</v>
      </c>
      <c r="C64" s="37">
        <v>17.946010000000001</v>
      </c>
      <c r="D64" s="30">
        <v>0</v>
      </c>
      <c r="E64" s="31"/>
      <c r="F64" s="21">
        <v>0</v>
      </c>
      <c r="G64" s="31"/>
      <c r="H64" s="27">
        <f>'лист 1'!E65</f>
        <v>0</v>
      </c>
      <c r="I64" s="31"/>
      <c r="J64" s="27">
        <f>'лист 1'!F65</f>
        <v>0</v>
      </c>
      <c r="K64" s="31"/>
      <c r="L64" s="27">
        <f>'лист 1'!G65</f>
        <v>0</v>
      </c>
      <c r="M64" s="31"/>
      <c r="N64" s="32">
        <v>0</v>
      </c>
      <c r="O64" s="31"/>
      <c r="P64" s="27">
        <f>'лист 1'!I65</f>
        <v>0</v>
      </c>
      <c r="Q64" s="31"/>
      <c r="R64" s="27">
        <f>'лист 1'!J65</f>
        <v>0</v>
      </c>
      <c r="S64" s="31"/>
      <c r="T64" s="27">
        <f>'лист 1'!K65</f>
        <v>0</v>
      </c>
      <c r="U64" s="31"/>
      <c r="V64" s="27">
        <f>'лист 1'!L65</f>
        <v>0</v>
      </c>
      <c r="W64" s="31"/>
      <c r="X64" s="27">
        <f>'лист 1'!M65</f>
        <v>0</v>
      </c>
      <c r="Y64" s="31">
        <v>125</v>
      </c>
      <c r="Z64" s="27">
        <f>'лист 1'!N65</f>
        <v>0</v>
      </c>
      <c r="AA64" s="31"/>
      <c r="AB64" s="28">
        <f t="shared" si="9"/>
        <v>142.94601</v>
      </c>
      <c r="AC64" s="29">
        <f t="shared" si="10"/>
        <v>0</v>
      </c>
      <c r="AD64" s="29">
        <f t="shared" si="11"/>
        <v>125</v>
      </c>
      <c r="AE64" s="30">
        <f>'лист 1'!P65</f>
        <v>0</v>
      </c>
      <c r="AF64" s="31"/>
      <c r="AG64" s="32">
        <f>'лист 1'!Q65</f>
        <v>0</v>
      </c>
      <c r="AH64" s="31"/>
      <c r="AI64" s="32">
        <f>'лист 1'!R65</f>
        <v>0</v>
      </c>
      <c r="AJ64" s="31"/>
      <c r="AK64" s="27">
        <f>'лист 1'!S65</f>
        <v>0</v>
      </c>
      <c r="AL64" s="42"/>
      <c r="AM64" s="45">
        <f>'лист 1'!T65</f>
        <v>0</v>
      </c>
      <c r="AN64" s="44"/>
      <c r="AO64" s="27">
        <f>'лист 1'!U65</f>
        <v>0</v>
      </c>
      <c r="AP64" s="31"/>
      <c r="AQ64" s="27">
        <f>'лист 1'!V65</f>
        <v>0</v>
      </c>
      <c r="AR64" s="31">
        <v>125</v>
      </c>
      <c r="AS64" s="27">
        <f>'лист 1'!W65</f>
        <v>0</v>
      </c>
      <c r="AT64" s="31"/>
      <c r="AU64" s="27">
        <f>'лист 1'!X65</f>
        <v>0</v>
      </c>
      <c r="AV64" s="31"/>
      <c r="AW64" s="27">
        <f>'лист 1'!Y65</f>
        <v>0</v>
      </c>
      <c r="AX64" s="31"/>
      <c r="AY64" s="27">
        <f>'лист 1'!Z65</f>
        <v>0</v>
      </c>
      <c r="AZ64" s="31"/>
      <c r="BA64" s="27">
        <f>'лист 1'!AA65</f>
        <v>0</v>
      </c>
      <c r="BB64" s="31"/>
      <c r="BC64" s="28">
        <f t="shared" si="12"/>
        <v>267.94601</v>
      </c>
      <c r="BD64" s="33">
        <f t="shared" si="13"/>
        <v>0</v>
      </c>
      <c r="BE64" s="34">
        <f t="shared" si="14"/>
        <v>125</v>
      </c>
      <c r="BF64" s="35" t="s">
        <v>159</v>
      </c>
      <c r="BG64" s="36" t="s">
        <v>160</v>
      </c>
      <c r="BH64" s="84">
        <f>'лист 1'!AC65</f>
        <v>0</v>
      </c>
      <c r="BI64" s="107">
        <v>0</v>
      </c>
      <c r="BJ64" s="102">
        <f>'лист 1'!AD65</f>
        <v>0</v>
      </c>
      <c r="BK64" s="109"/>
      <c r="BL64" s="101"/>
      <c r="CF64" s="28">
        <f t="shared" si="6"/>
        <v>267.94601</v>
      </c>
      <c r="CG64" s="33">
        <f t="shared" si="7"/>
        <v>0</v>
      </c>
      <c r="CH64" s="34">
        <f t="shared" si="8"/>
        <v>0</v>
      </c>
      <c r="CI64" s="113" t="s">
        <v>159</v>
      </c>
      <c r="CJ64" s="36" t="s">
        <v>160</v>
      </c>
    </row>
    <row r="65" spans="1:88" s="21" customFormat="1" ht="14.45" hidden="1" customHeight="1" x14ac:dyDescent="0.25">
      <c r="A65" s="113" t="s">
        <v>161</v>
      </c>
      <c r="B65" s="36" t="s">
        <v>160</v>
      </c>
      <c r="C65" s="37">
        <v>302.96740999999827</v>
      </c>
      <c r="D65" s="30">
        <v>31.110000000000003</v>
      </c>
      <c r="E65" s="31"/>
      <c r="F65" s="21">
        <v>0</v>
      </c>
      <c r="G65" s="31"/>
      <c r="H65" s="27">
        <f>'лист 1'!E66</f>
        <v>0</v>
      </c>
      <c r="I65" s="31"/>
      <c r="J65" s="27">
        <f>'лист 1'!F66</f>
        <v>0</v>
      </c>
      <c r="K65" s="31"/>
      <c r="L65" s="27">
        <f>'лист 1'!G66</f>
        <v>0</v>
      </c>
      <c r="M65" s="31"/>
      <c r="N65" s="32">
        <v>0</v>
      </c>
      <c r="O65" s="31"/>
      <c r="P65" s="27">
        <f>'лист 1'!I66</f>
        <v>0</v>
      </c>
      <c r="Q65" s="31"/>
      <c r="R65" s="27">
        <f>'лист 1'!J66</f>
        <v>4.7411200000019331</v>
      </c>
      <c r="S65" s="31"/>
      <c r="T65" s="27">
        <f>'лист 1'!K66</f>
        <v>0.04</v>
      </c>
      <c r="U65" s="31"/>
      <c r="V65" s="27">
        <f>'лист 1'!L66</f>
        <v>39.675720000000908</v>
      </c>
      <c r="W65" s="31"/>
      <c r="X65" s="27">
        <f>'лист 1'!M66</f>
        <v>0</v>
      </c>
      <c r="Y65" s="31">
        <v>125</v>
      </c>
      <c r="Z65" s="27">
        <f>'лист 1'!N66</f>
        <v>0</v>
      </c>
      <c r="AA65" s="31"/>
      <c r="AB65" s="28">
        <f t="shared" si="9"/>
        <v>352.40056999999541</v>
      </c>
      <c r="AC65" s="29">
        <f t="shared" si="10"/>
        <v>75.566840000002841</v>
      </c>
      <c r="AD65" s="29">
        <f t="shared" si="11"/>
        <v>125</v>
      </c>
      <c r="AE65" s="30">
        <v>0</v>
      </c>
      <c r="AF65" s="31"/>
      <c r="AG65" s="32">
        <f>'лист 1'!Q66</f>
        <v>0</v>
      </c>
      <c r="AH65" s="31"/>
      <c r="AI65" s="32">
        <f>'лист 1'!R66</f>
        <v>0</v>
      </c>
      <c r="AJ65" s="31"/>
      <c r="AK65" s="27">
        <f>'лист 1'!S66</f>
        <v>19.469199999997116</v>
      </c>
      <c r="AL65" s="42"/>
      <c r="AM65" s="45">
        <f>'лист 1'!T66</f>
        <v>696.43558000000178</v>
      </c>
      <c r="AN65" s="44"/>
      <c r="AO65" s="27">
        <f>'лист 1'!U66</f>
        <v>235.48950000000411</v>
      </c>
      <c r="AP65" s="31">
        <v>1000</v>
      </c>
      <c r="AQ65" s="27">
        <f>'лист 1'!V66</f>
        <v>203.57041999999888</v>
      </c>
      <c r="AR65" s="31">
        <v>125</v>
      </c>
      <c r="AS65" s="27">
        <f>'лист 1'!W66</f>
        <v>446.37741999999577</v>
      </c>
      <c r="AT65" s="31"/>
      <c r="AU65" s="27">
        <f>'лист 1'!X66</f>
        <v>1.5253600000054304</v>
      </c>
      <c r="AV65" s="31"/>
      <c r="AW65" s="27">
        <f>'лист 1'!Y66</f>
        <v>17.445159999993255</v>
      </c>
      <c r="AX65" s="31">
        <v>200</v>
      </c>
      <c r="AY65" s="27">
        <f>'лист 1'!Z66</f>
        <v>1.8860000001859591E-2</v>
      </c>
      <c r="AZ65" s="31"/>
      <c r="BA65" s="27">
        <f>'лист 1'!AA66</f>
        <v>1.014000000206579E-2</v>
      </c>
      <c r="BB65" s="31"/>
      <c r="BC65" s="28">
        <f t="shared" si="12"/>
        <v>57.058929999995314</v>
      </c>
      <c r="BD65" s="33">
        <f t="shared" si="13"/>
        <v>1620.3416400000001</v>
      </c>
      <c r="BE65" s="34">
        <f t="shared" si="14"/>
        <v>1325</v>
      </c>
      <c r="BF65" s="35" t="s">
        <v>161</v>
      </c>
      <c r="BG65" s="36" t="s">
        <v>160</v>
      </c>
      <c r="BH65" s="84">
        <f>'лист 1'!AC66</f>
        <v>3.2020200000018395</v>
      </c>
      <c r="BI65" s="107">
        <v>0</v>
      </c>
      <c r="BJ65" s="102">
        <f>'лист 1'!AD66</f>
        <v>0</v>
      </c>
      <c r="BK65" s="109"/>
      <c r="BL65" s="101"/>
      <c r="CF65" s="28">
        <f t="shared" si="6"/>
        <v>53.856909999993476</v>
      </c>
      <c r="CG65" s="33">
        <f t="shared" si="7"/>
        <v>3.2020200000018395</v>
      </c>
      <c r="CH65" s="34">
        <f t="shared" si="8"/>
        <v>0</v>
      </c>
      <c r="CI65" s="113" t="s">
        <v>161</v>
      </c>
      <c r="CJ65" s="36" t="s">
        <v>160</v>
      </c>
    </row>
    <row r="66" spans="1:88" s="21" customFormat="1" ht="14.45" hidden="1" customHeight="1" x14ac:dyDescent="0.25">
      <c r="A66" s="113" t="s">
        <v>162</v>
      </c>
      <c r="B66" s="36" t="s">
        <v>163</v>
      </c>
      <c r="C66" s="37">
        <v>1143.8323300000011</v>
      </c>
      <c r="D66" s="30">
        <v>123.15</v>
      </c>
      <c r="E66" s="31">
        <v>3797.15</v>
      </c>
      <c r="F66" s="21">
        <v>85.34</v>
      </c>
      <c r="G66" s="31"/>
      <c r="H66" s="27">
        <f>'лист 1'!E67</f>
        <v>49.260000000000005</v>
      </c>
      <c r="I66" s="31">
        <v>85.34</v>
      </c>
      <c r="J66" s="27">
        <f>'лист 1'!F67</f>
        <v>183.86</v>
      </c>
      <c r="K66" s="31">
        <f>49.26+200</f>
        <v>249.26</v>
      </c>
      <c r="L66" s="27">
        <f>'лист 1'!G67</f>
        <v>446.36000000000007</v>
      </c>
      <c r="M66" s="31">
        <v>36</v>
      </c>
      <c r="N66" s="32">
        <v>168.73000000000002</v>
      </c>
      <c r="O66" s="31">
        <v>446.36</v>
      </c>
      <c r="P66" s="27">
        <f>'лист 1'!I67</f>
        <v>262.04000000000002</v>
      </c>
      <c r="Q66" s="31">
        <v>615.36</v>
      </c>
      <c r="R66" s="27">
        <f>'лист 1'!J67</f>
        <v>186.34197999999594</v>
      </c>
      <c r="S66" s="31">
        <v>262.04000000000002</v>
      </c>
      <c r="T66" s="27">
        <f>'лист 1'!K67</f>
        <v>315.35000000000002</v>
      </c>
      <c r="U66" s="31">
        <v>501.69</v>
      </c>
      <c r="V66" s="27">
        <f>'лист 1'!L67</f>
        <v>236.82985999999644</v>
      </c>
      <c r="W66" s="31"/>
      <c r="X66" s="27">
        <f>'лист 1'!M67</f>
        <v>357.76204000000001</v>
      </c>
      <c r="Y66" s="31">
        <v>473.66</v>
      </c>
      <c r="Z66" s="27">
        <f>'лист 1'!N67</f>
        <v>1.2762999999984186</v>
      </c>
      <c r="AA66" s="31">
        <v>115.9</v>
      </c>
      <c r="AB66" s="28">
        <f t="shared" si="9"/>
        <v>5310.2921500000084</v>
      </c>
      <c r="AC66" s="29">
        <f t="shared" si="10"/>
        <v>2416.3001799999911</v>
      </c>
      <c r="AD66" s="29">
        <f t="shared" si="11"/>
        <v>6582.7599999999984</v>
      </c>
      <c r="AE66" s="30">
        <f>'лист 1'!P67</f>
        <v>106.84754000000271</v>
      </c>
      <c r="AF66" s="31">
        <v>106.85</v>
      </c>
      <c r="AG66" s="32">
        <f>'лист 1'!Q67</f>
        <v>8.2436200000039204</v>
      </c>
      <c r="AH66" s="31"/>
      <c r="AI66" s="32">
        <f>'лист 1'!R67</f>
        <v>95.413859999998536</v>
      </c>
      <c r="AJ66" s="31">
        <v>8.24</v>
      </c>
      <c r="AK66" s="27">
        <f>'лист 1'!S67</f>
        <v>0.64740000000431785</v>
      </c>
      <c r="AL66" s="42"/>
      <c r="AM66" s="45">
        <f>'лист 1'!T67</f>
        <v>31.408079999996016</v>
      </c>
      <c r="AN66" s="44"/>
      <c r="AO66" s="27">
        <f>'лист 1'!U67</f>
        <v>181.59911999999764</v>
      </c>
      <c r="AP66" s="31">
        <v>182</v>
      </c>
      <c r="AQ66" s="27">
        <f>'лист 1'!V67</f>
        <v>192.39572000000047</v>
      </c>
      <c r="AR66" s="31">
        <v>193</v>
      </c>
      <c r="AS66" s="27">
        <f>'лист 1'!W67</f>
        <v>266.67278000000573</v>
      </c>
      <c r="AT66" s="31"/>
      <c r="AU66" s="27">
        <f>'лист 1'!X67</f>
        <v>103.97429999999621</v>
      </c>
      <c r="AV66" s="31">
        <v>267</v>
      </c>
      <c r="AW66" s="27">
        <f>'лист 1'!Y67</f>
        <v>30.591320000000326</v>
      </c>
      <c r="AX66" s="31">
        <v>135</v>
      </c>
      <c r="AY66" s="27">
        <f>'лист 1'!Z67</f>
        <v>198.65645999999541</v>
      </c>
      <c r="AZ66" s="31">
        <v>135</v>
      </c>
      <c r="BA66" s="27">
        <f>'лист 1'!AA67</f>
        <v>40.248080000006084</v>
      </c>
      <c r="BB66" s="31">
        <v>199</v>
      </c>
      <c r="BC66" s="28">
        <f t="shared" si="12"/>
        <v>5279.6838700000008</v>
      </c>
      <c r="BD66" s="33">
        <f t="shared" si="13"/>
        <v>1256.6982800000073</v>
      </c>
      <c r="BE66" s="34">
        <f t="shared" si="14"/>
        <v>1226.0899999999999</v>
      </c>
      <c r="BF66" s="35" t="s">
        <v>162</v>
      </c>
      <c r="BG66" s="36" t="s">
        <v>163</v>
      </c>
      <c r="BH66" s="84">
        <f>'лист 1'!AC67</f>
        <v>0.91451999999979305</v>
      </c>
      <c r="BI66" s="107">
        <v>51</v>
      </c>
      <c r="BJ66" s="102">
        <f>'лист 1'!AD67</f>
        <v>0</v>
      </c>
      <c r="BK66" s="109"/>
      <c r="BL66" s="101"/>
      <c r="CF66" s="28">
        <f t="shared" si="6"/>
        <v>5329.7693500000014</v>
      </c>
      <c r="CG66" s="33">
        <f t="shared" si="7"/>
        <v>0.91451999999979305</v>
      </c>
      <c r="CH66" s="34">
        <f t="shared" si="8"/>
        <v>51</v>
      </c>
      <c r="CI66" s="113" t="s">
        <v>162</v>
      </c>
      <c r="CJ66" s="36" t="s">
        <v>163</v>
      </c>
    </row>
    <row r="67" spans="1:88" s="21" customFormat="1" ht="15" x14ac:dyDescent="0.25">
      <c r="A67" s="113" t="s">
        <v>164</v>
      </c>
      <c r="B67" s="36" t="s">
        <v>165</v>
      </c>
      <c r="C67" s="37">
        <v>-17.520779999999796</v>
      </c>
      <c r="D67" s="30">
        <v>8.2100000000000009</v>
      </c>
      <c r="E67" s="31"/>
      <c r="F67" s="21">
        <v>0</v>
      </c>
      <c r="G67" s="31"/>
      <c r="H67" s="27">
        <f>'лист 1'!E68</f>
        <v>0</v>
      </c>
      <c r="I67" s="31"/>
      <c r="J67" s="27">
        <f>'лист 1'!F68</f>
        <v>0</v>
      </c>
      <c r="K67" s="31"/>
      <c r="L67" s="27">
        <f>'лист 1'!G68</f>
        <v>0</v>
      </c>
      <c r="M67" s="31"/>
      <c r="N67" s="32">
        <v>0</v>
      </c>
      <c r="O67" s="31"/>
      <c r="P67" s="27">
        <f>'лист 1'!I68</f>
        <v>0</v>
      </c>
      <c r="Q67" s="31"/>
      <c r="R67" s="27">
        <v>0</v>
      </c>
      <c r="S67" s="31"/>
      <c r="T67" s="27">
        <f>'лист 1'!K68</f>
        <v>0</v>
      </c>
      <c r="U67" s="31"/>
      <c r="V67" s="27">
        <f>'лист 1'!L68</f>
        <v>0</v>
      </c>
      <c r="W67" s="31"/>
      <c r="X67" s="27">
        <f>'лист 1'!M68</f>
        <v>0</v>
      </c>
      <c r="Y67" s="31"/>
      <c r="Z67" s="27">
        <f>'лист 1'!N68</f>
        <v>0</v>
      </c>
      <c r="AA67" s="31"/>
      <c r="AB67" s="28">
        <f t="shared" si="9"/>
        <v>-25.730779999999797</v>
      </c>
      <c r="AC67" s="29">
        <f t="shared" si="10"/>
        <v>8.2100000000000009</v>
      </c>
      <c r="AD67" s="29">
        <f t="shared" si="11"/>
        <v>0</v>
      </c>
      <c r="AE67" s="30">
        <f>'лист 1'!P68</f>
        <v>0</v>
      </c>
      <c r="AF67" s="31"/>
      <c r="AG67" s="32">
        <f>'лист 1'!Q68</f>
        <v>0</v>
      </c>
      <c r="AH67" s="31"/>
      <c r="AI67" s="32">
        <f>'лист 1'!R68</f>
        <v>0</v>
      </c>
      <c r="AJ67" s="31"/>
      <c r="AK67" s="27">
        <f>'лист 1'!S68</f>
        <v>0</v>
      </c>
      <c r="AL67" s="42"/>
      <c r="AM67" s="45">
        <f>'лист 1'!T68</f>
        <v>0</v>
      </c>
      <c r="AN67" s="44"/>
      <c r="AO67" s="27">
        <f>'лист 1'!U68</f>
        <v>0</v>
      </c>
      <c r="AP67" s="31"/>
      <c r="AQ67" s="27">
        <f>'лист 1'!V68</f>
        <v>0</v>
      </c>
      <c r="AR67" s="31"/>
      <c r="AS67" s="27">
        <f>'лист 1'!W68</f>
        <v>0</v>
      </c>
      <c r="AT67" s="31"/>
      <c r="AU67" s="27">
        <f>'лист 1'!X68</f>
        <v>0</v>
      </c>
      <c r="AV67" s="31"/>
      <c r="AW67" s="27">
        <f>'лист 1'!Y68</f>
        <v>0</v>
      </c>
      <c r="AX67" s="31"/>
      <c r="AY67" s="27">
        <f>'лист 1'!Z68</f>
        <v>0</v>
      </c>
      <c r="AZ67" s="31"/>
      <c r="BA67" s="27">
        <f>'лист 1'!AA68</f>
        <v>0</v>
      </c>
      <c r="BB67" s="31"/>
      <c r="BC67" s="28">
        <f t="shared" si="12"/>
        <v>-25.730779999999797</v>
      </c>
      <c r="BD67" s="33">
        <f t="shared" si="13"/>
        <v>0</v>
      </c>
      <c r="BE67" s="34">
        <f t="shared" si="14"/>
        <v>0</v>
      </c>
      <c r="BF67" s="40" t="s">
        <v>164</v>
      </c>
      <c r="BG67" s="39" t="s">
        <v>165</v>
      </c>
      <c r="BH67" s="84">
        <f>'лист 1'!AC68</f>
        <v>1.8298400000013999</v>
      </c>
      <c r="BI67" s="107">
        <v>0</v>
      </c>
      <c r="BJ67" s="102">
        <f>'лист 1'!AD68</f>
        <v>0</v>
      </c>
      <c r="BK67" s="109"/>
      <c r="BL67" s="101"/>
      <c r="CF67" s="28">
        <f t="shared" ref="CF67" si="15">BC67-(CG67-CH67)</f>
        <v>-27.560620000001197</v>
      </c>
      <c r="CG67" s="33">
        <f t="shared" ref="CG67" si="16">BH67+BJ67+BL67+BN67+BP67+BR67+BT67+BV67+BX67+BZ67+CB67+CD67</f>
        <v>1.8298400000013999</v>
      </c>
      <c r="CH67" s="34">
        <f t="shared" ref="CH67" si="17">BI67+BK67+BM67+BO67+BQ67+BS67+BU67+BW67+BY67+CA67+CC67+CE67</f>
        <v>0</v>
      </c>
      <c r="CI67" s="113" t="s">
        <v>164</v>
      </c>
      <c r="CJ67" s="36" t="s">
        <v>165</v>
      </c>
    </row>
    <row r="68" spans="1:88" s="21" customFormat="1" ht="14.45" hidden="1" customHeight="1" x14ac:dyDescent="0.25">
      <c r="A68" s="113" t="s">
        <v>166</v>
      </c>
      <c r="B68" s="36" t="s">
        <v>167</v>
      </c>
      <c r="C68" s="37">
        <v>140.47839999999999</v>
      </c>
      <c r="D68" s="30">
        <v>0</v>
      </c>
      <c r="E68" s="31"/>
      <c r="F68" s="21">
        <v>0</v>
      </c>
      <c r="G68" s="31"/>
      <c r="H68" s="27">
        <f>'лист 1'!E69</f>
        <v>0</v>
      </c>
      <c r="I68" s="31"/>
      <c r="J68" s="27">
        <f>'лист 1'!F69</f>
        <v>0</v>
      </c>
      <c r="K68" s="31"/>
      <c r="L68" s="27">
        <f>'лист 1'!G69</f>
        <v>0</v>
      </c>
      <c r="M68" s="31"/>
      <c r="N68" s="32">
        <v>0</v>
      </c>
      <c r="O68" s="31"/>
      <c r="P68" s="27">
        <f>'лист 1'!I69</f>
        <v>0</v>
      </c>
      <c r="Q68" s="31"/>
      <c r="R68" s="27">
        <f>'лист 1'!J69</f>
        <v>8.2656000000000063</v>
      </c>
      <c r="S68" s="31">
        <v>200</v>
      </c>
      <c r="T68" s="27">
        <f>'лист 1'!K69</f>
        <v>0.01</v>
      </c>
      <c r="U68" s="31"/>
      <c r="V68" s="27">
        <f>'лист 1'!L69</f>
        <v>1.0459800000000079</v>
      </c>
      <c r="W68" s="31"/>
      <c r="X68" s="27">
        <f>'лист 1'!M69</f>
        <v>0</v>
      </c>
      <c r="Y68" s="31"/>
      <c r="Z68" s="27">
        <f>'лист 1'!N69</f>
        <v>0</v>
      </c>
      <c r="AA68" s="31"/>
      <c r="AB68" s="28">
        <f t="shared" si="9"/>
        <v>331.15681999999998</v>
      </c>
      <c r="AC68" s="29">
        <f t="shared" si="10"/>
        <v>9.3215800000000133</v>
      </c>
      <c r="AD68" s="29">
        <f t="shared" si="11"/>
        <v>200</v>
      </c>
      <c r="AE68" s="30">
        <f>'лист 1'!P69</f>
        <v>0</v>
      </c>
      <c r="AF68" s="31"/>
      <c r="AG68" s="32">
        <f>'лист 1'!Q69</f>
        <v>0</v>
      </c>
      <c r="AH68" s="31"/>
      <c r="AI68" s="32">
        <f>'лист 1'!R69</f>
        <v>3.0520000000001019E-2</v>
      </c>
      <c r="AJ68" s="31"/>
      <c r="AK68" s="27">
        <f>'лист 1'!S69</f>
        <v>8.9400000000109253E-3</v>
      </c>
      <c r="AL68" s="42"/>
      <c r="AM68" s="45">
        <f>'лист 1'!T69</f>
        <v>2.1579999999990093E-2</v>
      </c>
      <c r="AN68" s="44"/>
      <c r="AO68" s="27">
        <f>'лист 1'!U69</f>
        <v>0</v>
      </c>
      <c r="AP68" s="31"/>
      <c r="AQ68" s="27">
        <f>'лист 1'!V69</f>
        <v>3.0724200000000086</v>
      </c>
      <c r="AR68" s="31"/>
      <c r="AS68" s="27">
        <f>'лист 1'!W69</f>
        <v>0</v>
      </c>
      <c r="AT68" s="31"/>
      <c r="AU68" s="27">
        <f>'лист 1'!X69</f>
        <v>4.3600000000000045E-3</v>
      </c>
      <c r="AV68" s="31"/>
      <c r="AW68" s="27">
        <f>'лист 1'!Y69</f>
        <v>1.1284799999999944</v>
      </c>
      <c r="AX68" s="31"/>
      <c r="AY68" s="27">
        <f>'лист 1'!Z69</f>
        <v>3.0420000000001154E-2</v>
      </c>
      <c r="AZ68" s="31"/>
      <c r="BA68" s="27">
        <f>'лист 1'!AA69</f>
        <v>2.0279999999988762E-2</v>
      </c>
      <c r="BB68" s="31"/>
      <c r="BC68" s="28">
        <f t="shared" si="12"/>
        <v>326.83981999999997</v>
      </c>
      <c r="BD68" s="33">
        <f t="shared" si="13"/>
        <v>4.3169999999999948</v>
      </c>
      <c r="BE68" s="34">
        <f t="shared" si="14"/>
        <v>0</v>
      </c>
      <c r="BF68" s="35" t="s">
        <v>166</v>
      </c>
      <c r="BG68" s="36" t="s">
        <v>167</v>
      </c>
      <c r="BH68" s="84">
        <f>'лист 1'!AC69</f>
        <v>1.4500000000012397E-2</v>
      </c>
      <c r="BI68" s="107">
        <v>0</v>
      </c>
      <c r="BJ68" s="102">
        <f>'лист 1'!AD69</f>
        <v>0</v>
      </c>
      <c r="BK68" s="109"/>
      <c r="BL68" s="101"/>
      <c r="CF68" s="28">
        <f t="shared" ref="CF68:CF131" si="18">BC68-(CG68-CH68)</f>
        <v>326.82531999999998</v>
      </c>
      <c r="CG68" s="33">
        <f t="shared" ref="CG68:CG131" si="19">BH68+BJ68+BL68+BN68+BP68+BR68+BT68+BV68+BX68+BZ68+CB68+CD68</f>
        <v>1.4500000000012397E-2</v>
      </c>
      <c r="CH68" s="34">
        <f t="shared" ref="CH68:CH131" si="20">BI68+BK68+BM68+BO68+BQ68+BS68+BU68+BW68+BY68+CA68+CC68+CE68</f>
        <v>0</v>
      </c>
      <c r="CI68" s="113" t="s">
        <v>166</v>
      </c>
      <c r="CJ68" s="36" t="s">
        <v>167</v>
      </c>
    </row>
    <row r="69" spans="1:88" s="21" customFormat="1" ht="14.45" hidden="1" customHeight="1" x14ac:dyDescent="0.25">
      <c r="A69" s="113" t="s">
        <v>168</v>
      </c>
      <c r="B69" s="36" t="s">
        <v>169</v>
      </c>
      <c r="C69" s="37">
        <v>536.61377000000243</v>
      </c>
      <c r="D69" s="30">
        <v>0</v>
      </c>
      <c r="E69" s="31"/>
      <c r="F69" s="21">
        <v>0</v>
      </c>
      <c r="G69" s="31">
        <v>537</v>
      </c>
      <c r="H69" s="27">
        <f>'лист 1'!E70</f>
        <v>0</v>
      </c>
      <c r="I69" s="31"/>
      <c r="J69" s="27">
        <f>'лист 1'!F70</f>
        <v>0</v>
      </c>
      <c r="K69" s="31"/>
      <c r="L69" s="27">
        <f>'лист 1'!G70</f>
        <v>0</v>
      </c>
      <c r="M69" s="31"/>
      <c r="N69" s="32">
        <v>0</v>
      </c>
      <c r="O69" s="31"/>
      <c r="P69" s="27">
        <f>'лист 1'!I70</f>
        <v>0</v>
      </c>
      <c r="Q69" s="31"/>
      <c r="R69" s="27">
        <f>'лист 1'!J70</f>
        <v>6.0891000000034268</v>
      </c>
      <c r="S69" s="31"/>
      <c r="T69" s="27">
        <f>'лист 1'!K70</f>
        <v>0</v>
      </c>
      <c r="U69" s="31"/>
      <c r="V69" s="27">
        <f>'лист 1'!L70</f>
        <v>0</v>
      </c>
      <c r="W69" s="31"/>
      <c r="X69" s="27">
        <f>'лист 1'!M70</f>
        <v>0</v>
      </c>
      <c r="Y69" s="31"/>
      <c r="Z69" s="27">
        <f>'лист 1'!N70</f>
        <v>0</v>
      </c>
      <c r="AA69" s="31"/>
      <c r="AB69" s="28">
        <f t="shared" si="9"/>
        <v>1067.5246699999989</v>
      </c>
      <c r="AC69" s="29">
        <f t="shared" si="10"/>
        <v>6.0891000000034268</v>
      </c>
      <c r="AD69" s="29">
        <f t="shared" si="11"/>
        <v>537</v>
      </c>
      <c r="AE69" s="30">
        <f>'лист 1'!P70</f>
        <v>0</v>
      </c>
      <c r="AF69" s="31"/>
      <c r="AG69" s="32">
        <f>'лист 1'!Q70</f>
        <v>0</v>
      </c>
      <c r="AH69" s="31"/>
      <c r="AI69" s="32">
        <f>'лист 1'!R70</f>
        <v>1.6340000001646329E-2</v>
      </c>
      <c r="AJ69" s="31"/>
      <c r="AK69" s="27">
        <f>'лист 1'!S70</f>
        <v>1.7880000003642635E-2</v>
      </c>
      <c r="AL69" s="42"/>
      <c r="AM69" s="45">
        <f>'лист 1'!T70</f>
        <v>1.2639999994444224E-2</v>
      </c>
      <c r="AN69" s="44"/>
      <c r="AO69" s="27">
        <f>'лист 1'!U70</f>
        <v>8.9400000018213174E-3</v>
      </c>
      <c r="AP69" s="31"/>
      <c r="AQ69" s="27">
        <f>'лист 1'!V70</f>
        <v>1.014000000206579E-2</v>
      </c>
      <c r="AR69" s="31"/>
      <c r="AS69" s="27">
        <f>'лист 1'!W70</f>
        <v>0</v>
      </c>
      <c r="AT69" s="31"/>
      <c r="AU69" s="27">
        <f>'лист 1'!X70</f>
        <v>0</v>
      </c>
      <c r="AV69" s="31"/>
      <c r="AW69" s="27">
        <f>'лист 1'!Y70</f>
        <v>3.4779999995880648E-2</v>
      </c>
      <c r="AX69" s="31"/>
      <c r="AY69" s="27">
        <f>'лист 1'!Z70</f>
        <v>1.4500000002954039E-2</v>
      </c>
      <c r="AZ69" s="31"/>
      <c r="BA69" s="27">
        <f>'лист 1'!AA70</f>
        <v>2.028000000413158E-2</v>
      </c>
      <c r="BB69" s="31"/>
      <c r="BC69" s="28">
        <f t="shared" si="12"/>
        <v>1067.3891699999922</v>
      </c>
      <c r="BD69" s="33">
        <f t="shared" si="13"/>
        <v>0.13550000000658657</v>
      </c>
      <c r="BE69" s="34">
        <f t="shared" si="14"/>
        <v>0</v>
      </c>
      <c r="BF69" s="35" t="s">
        <v>168</v>
      </c>
      <c r="BG69" s="36" t="s">
        <v>169</v>
      </c>
      <c r="BH69" s="84">
        <f>'лист 1'!AC70</f>
        <v>2.4639999993814856E-2</v>
      </c>
      <c r="BI69" s="107">
        <v>0</v>
      </c>
      <c r="BJ69" s="102">
        <f>'лист 1'!AD70</f>
        <v>0</v>
      </c>
      <c r="BK69" s="109"/>
      <c r="BL69" s="101"/>
      <c r="CF69" s="28">
        <f t="shared" si="18"/>
        <v>1067.3645299999985</v>
      </c>
      <c r="CG69" s="33">
        <f t="shared" si="19"/>
        <v>2.4639999993814856E-2</v>
      </c>
      <c r="CH69" s="34">
        <f t="shared" si="20"/>
        <v>0</v>
      </c>
      <c r="CI69" s="113" t="s">
        <v>168</v>
      </c>
      <c r="CJ69" s="36" t="s">
        <v>169</v>
      </c>
    </row>
    <row r="70" spans="1:88" s="21" customFormat="1" ht="15" hidden="1" x14ac:dyDescent="0.25">
      <c r="A70" s="113" t="s">
        <v>170</v>
      </c>
      <c r="B70" s="36" t="s">
        <v>171</v>
      </c>
      <c r="C70" s="37">
        <v>255.55063000000109</v>
      </c>
      <c r="D70" s="30">
        <v>0</v>
      </c>
      <c r="E70" s="31"/>
      <c r="F70" s="21">
        <v>0</v>
      </c>
      <c r="G70" s="31"/>
      <c r="H70" s="27">
        <f>'лист 1'!E71</f>
        <v>0</v>
      </c>
      <c r="I70" s="31"/>
      <c r="J70" s="27">
        <f>'лист 1'!F71</f>
        <v>0</v>
      </c>
      <c r="K70" s="31"/>
      <c r="L70" s="27">
        <f>'лист 1'!G71</f>
        <v>0</v>
      </c>
      <c r="M70" s="31"/>
      <c r="N70" s="32">
        <v>149.29000000000002</v>
      </c>
      <c r="O70" s="31"/>
      <c r="P70" s="27">
        <f>'лист 1'!I71</f>
        <v>351.44</v>
      </c>
      <c r="Q70" s="31"/>
      <c r="R70" s="27">
        <f>'лист 1'!J71</f>
        <v>771.66189999999983</v>
      </c>
      <c r="S70" s="31">
        <v>250</v>
      </c>
      <c r="T70" s="27">
        <f>'лист 1'!K71</f>
        <v>396.45</v>
      </c>
      <c r="U70" s="31">
        <v>770</v>
      </c>
      <c r="V70" s="27">
        <f>'лист 1'!L71</f>
        <v>5.1494400000001948</v>
      </c>
      <c r="W70" s="31">
        <v>400</v>
      </c>
      <c r="X70" s="27">
        <f>'лист 1'!M71</f>
        <v>3.0365200000017945</v>
      </c>
      <c r="Y70" s="31"/>
      <c r="Z70" s="27">
        <f>'лист 1'!N71</f>
        <v>0</v>
      </c>
      <c r="AA70" s="31">
        <v>100</v>
      </c>
      <c r="AB70" s="28">
        <f t="shared" si="9"/>
        <v>98.522769999999355</v>
      </c>
      <c r="AC70" s="29">
        <f t="shared" si="10"/>
        <v>1677.0278600000017</v>
      </c>
      <c r="AD70" s="29">
        <f t="shared" si="11"/>
        <v>1520</v>
      </c>
      <c r="AE70" s="30">
        <f>'лист 1'!P71</f>
        <v>0</v>
      </c>
      <c r="AF70" s="31"/>
      <c r="AG70" s="32">
        <f>'лист 1'!Q71</f>
        <v>0</v>
      </c>
      <c r="AH70" s="31"/>
      <c r="AI70" s="32">
        <f>'лист 1'!R71</f>
        <v>0</v>
      </c>
      <c r="AJ70" s="31"/>
      <c r="AK70" s="27">
        <f>'лист 1'!S71</f>
        <v>0</v>
      </c>
      <c r="AL70" s="42">
        <v>2000</v>
      </c>
      <c r="AM70" s="45">
        <f>'лист 1'!T71</f>
        <v>14.223539999999057</v>
      </c>
      <c r="AN70" s="44"/>
      <c r="AO70" s="27">
        <f>'лист 1'!U71</f>
        <v>179.70722000000026</v>
      </c>
      <c r="AP70" s="31"/>
      <c r="AQ70" s="27">
        <f>'лист 1'!V71</f>
        <v>246.1110400000008</v>
      </c>
      <c r="AR70" s="31">
        <v>447</v>
      </c>
      <c r="AS70" s="27">
        <f>'лист 1'!W71</f>
        <v>344.74669999999918</v>
      </c>
      <c r="AT70" s="31">
        <v>345</v>
      </c>
      <c r="AU70" s="27">
        <f>'лист 1'!X71</f>
        <v>180.9324200000008</v>
      </c>
      <c r="AV70" s="31"/>
      <c r="AW70" s="27">
        <f>'лист 1'!Y71</f>
        <v>13.959220000000448</v>
      </c>
      <c r="AX70" s="31">
        <v>200</v>
      </c>
      <c r="AY70" s="27">
        <f>'лист 1'!Z71</f>
        <v>0</v>
      </c>
      <c r="AZ70" s="31"/>
      <c r="BA70" s="27">
        <f>'лист 1'!AA71</f>
        <v>0</v>
      </c>
      <c r="BB70" s="31"/>
      <c r="BC70" s="28">
        <f t="shared" si="12"/>
        <v>2110.8426299999992</v>
      </c>
      <c r="BD70" s="33">
        <f t="shared" si="13"/>
        <v>979.68014000000039</v>
      </c>
      <c r="BE70" s="34">
        <f t="shared" si="14"/>
        <v>2992</v>
      </c>
      <c r="BF70" s="35" t="s">
        <v>170</v>
      </c>
      <c r="BG70" s="36" t="s">
        <v>171</v>
      </c>
      <c r="BH70" s="84">
        <f>'лист 1'!AC71</f>
        <v>0</v>
      </c>
      <c r="BI70" s="107">
        <v>0</v>
      </c>
      <c r="BJ70" s="102">
        <f>'лист 1'!AD71</f>
        <v>0</v>
      </c>
      <c r="BK70" s="109"/>
      <c r="BL70" s="101"/>
      <c r="CF70" s="28">
        <f t="shared" si="18"/>
        <v>2110.8426299999992</v>
      </c>
      <c r="CG70" s="33">
        <f t="shared" si="19"/>
        <v>0</v>
      </c>
      <c r="CH70" s="34">
        <f t="shared" si="20"/>
        <v>0</v>
      </c>
      <c r="CI70" s="113" t="s">
        <v>170</v>
      </c>
      <c r="CJ70" s="36" t="s">
        <v>171</v>
      </c>
    </row>
    <row r="71" spans="1:88" s="21" customFormat="1" ht="15" x14ac:dyDescent="0.25">
      <c r="A71" s="113" t="s">
        <v>172</v>
      </c>
      <c r="B71" s="36" t="s">
        <v>173</v>
      </c>
      <c r="C71" s="37">
        <v>-726.21727000000044</v>
      </c>
      <c r="D71" s="30">
        <v>0</v>
      </c>
      <c r="E71" s="31"/>
      <c r="F71" s="21">
        <v>0</v>
      </c>
      <c r="G71" s="31"/>
      <c r="H71" s="27">
        <f>'лист 1'!E72</f>
        <v>0</v>
      </c>
      <c r="I71" s="31"/>
      <c r="J71" s="27">
        <f>'лист 1'!F72</f>
        <v>16.420000000000002</v>
      </c>
      <c r="K71" s="31"/>
      <c r="L71" s="27">
        <f>'лист 1'!G72</f>
        <v>24.630000000000003</v>
      </c>
      <c r="M71" s="31"/>
      <c r="N71" s="32">
        <v>529.53</v>
      </c>
      <c r="O71" s="31"/>
      <c r="P71" s="27">
        <f>'лист 1'!I72</f>
        <v>480.92</v>
      </c>
      <c r="Q71" s="31"/>
      <c r="R71" s="27">
        <f>'лист 1'!J72</f>
        <v>996.62146000000166</v>
      </c>
      <c r="S71" s="31"/>
      <c r="T71" s="27">
        <f>'лист 1'!K72</f>
        <v>965.42</v>
      </c>
      <c r="U71" s="31"/>
      <c r="V71" s="27">
        <f>'лист 1'!L72</f>
        <v>837.04211999999927</v>
      </c>
      <c r="W71" s="31"/>
      <c r="X71" s="27">
        <f>'лист 1'!M72</f>
        <v>76.830360000000454</v>
      </c>
      <c r="Y71" s="31"/>
      <c r="Z71" s="27">
        <f>'лист 1'!N72</f>
        <v>0</v>
      </c>
      <c r="AA71" s="31">
        <v>3930</v>
      </c>
      <c r="AB71" s="28">
        <f t="shared" si="9"/>
        <v>-723.63121000000172</v>
      </c>
      <c r="AC71" s="29">
        <f t="shared" si="10"/>
        <v>3927.4139400000013</v>
      </c>
      <c r="AD71" s="29">
        <f t="shared" si="11"/>
        <v>3930</v>
      </c>
      <c r="AE71" s="30">
        <f>'лист 1'!P72</f>
        <v>0</v>
      </c>
      <c r="AF71" s="31"/>
      <c r="AG71" s="32">
        <f>'лист 1'!Q72</f>
        <v>0</v>
      </c>
      <c r="AH71" s="31"/>
      <c r="AI71" s="32">
        <f>'лист 1'!R72</f>
        <v>0</v>
      </c>
      <c r="AJ71" s="31"/>
      <c r="AK71" s="27">
        <f>'лист 1'!S72</f>
        <v>14.8135799999973</v>
      </c>
      <c r="AL71" s="42"/>
      <c r="AM71" s="45">
        <f>'лист 1'!T72</f>
        <v>8.8416600000002923</v>
      </c>
      <c r="AN71" s="44"/>
      <c r="AO71" s="27">
        <f>'лист 1'!U72</f>
        <v>606.55490000000293</v>
      </c>
      <c r="AP71" s="31"/>
      <c r="AQ71" s="27">
        <f>'лист 1'!V72</f>
        <v>581.74247999999898</v>
      </c>
      <c r="AR71" s="31">
        <v>1200</v>
      </c>
      <c r="AS71" s="27">
        <f>'лист 1'!W72</f>
        <v>1168.2960400000011</v>
      </c>
      <c r="AT71" s="31"/>
      <c r="AU71" s="27">
        <f>'лист 1'!X72</f>
        <v>1677.9717999999987</v>
      </c>
      <c r="AV71" s="31">
        <v>1000</v>
      </c>
      <c r="AW71" s="27">
        <f>'лист 1'!Y72</f>
        <v>364.54023999999964</v>
      </c>
      <c r="AX71" s="31"/>
      <c r="AY71" s="27">
        <f>'лист 1'!Z72</f>
        <v>70.939440000000957</v>
      </c>
      <c r="AZ71" s="31"/>
      <c r="BA71" s="27">
        <f>'лист 1'!AA72</f>
        <v>58.396260000000154</v>
      </c>
      <c r="BB71" s="31">
        <v>3006</v>
      </c>
      <c r="BC71" s="28">
        <f t="shared" si="12"/>
        <v>-69.727610000002073</v>
      </c>
      <c r="BD71" s="33">
        <f t="shared" si="13"/>
        <v>4552.0964000000004</v>
      </c>
      <c r="BE71" s="34">
        <f t="shared" si="14"/>
        <v>5206</v>
      </c>
      <c r="BF71" s="40" t="s">
        <v>172</v>
      </c>
      <c r="BG71" s="39" t="s">
        <v>173</v>
      </c>
      <c r="BH71" s="84">
        <f>'лист 1'!AC72</f>
        <v>0</v>
      </c>
      <c r="BI71" s="107">
        <v>0</v>
      </c>
      <c r="BJ71" s="102">
        <f>'лист 1'!AD72</f>
        <v>0</v>
      </c>
      <c r="BK71" s="109"/>
      <c r="BL71" s="101"/>
      <c r="CF71" s="28">
        <f t="shared" si="18"/>
        <v>-69.727610000002073</v>
      </c>
      <c r="CG71" s="33">
        <f t="shared" si="19"/>
        <v>0</v>
      </c>
      <c r="CH71" s="34">
        <f t="shared" si="20"/>
        <v>0</v>
      </c>
      <c r="CI71" s="113" t="s">
        <v>172</v>
      </c>
      <c r="CJ71" s="36" t="s">
        <v>173</v>
      </c>
    </row>
    <row r="72" spans="1:88" s="21" customFormat="1" ht="14.45" hidden="1" customHeight="1" x14ac:dyDescent="0.25">
      <c r="A72" s="113" t="s">
        <v>174</v>
      </c>
      <c r="B72" s="36" t="s">
        <v>175</v>
      </c>
      <c r="C72" s="37">
        <v>4572.3914500000001</v>
      </c>
      <c r="D72" s="30">
        <v>0</v>
      </c>
      <c r="E72" s="31"/>
      <c r="F72" s="21">
        <v>0</v>
      </c>
      <c r="G72" s="31"/>
      <c r="H72" s="27">
        <f>'лист 1'!E73</f>
        <v>0</v>
      </c>
      <c r="I72" s="31"/>
      <c r="J72" s="27">
        <f>'лист 1'!F73</f>
        <v>0</v>
      </c>
      <c r="K72" s="31"/>
      <c r="L72" s="27">
        <f>'лист 1'!G73</f>
        <v>27.870000000000005</v>
      </c>
      <c r="M72" s="31"/>
      <c r="N72" s="32">
        <v>185.15</v>
      </c>
      <c r="O72" s="31"/>
      <c r="P72" s="27">
        <f>'лист 1'!I73</f>
        <v>267.89999999999998</v>
      </c>
      <c r="Q72" s="31"/>
      <c r="R72" s="27">
        <f>'лист 1'!J73</f>
        <v>160.27425999999991</v>
      </c>
      <c r="S72" s="31"/>
      <c r="T72" s="27">
        <f>'лист 1'!K73</f>
        <v>220.5</v>
      </c>
      <c r="U72" s="31"/>
      <c r="V72" s="27">
        <f>'лист 1'!L73</f>
        <v>79.638379999999856</v>
      </c>
      <c r="W72" s="31"/>
      <c r="X72" s="27">
        <f>'лист 1'!M73</f>
        <v>22.857500000000098</v>
      </c>
      <c r="Y72" s="31"/>
      <c r="Z72" s="27">
        <f>'лист 1'!N73</f>
        <v>12.462360000000048</v>
      </c>
      <c r="AA72" s="31"/>
      <c r="AB72" s="28">
        <f t="shared" si="9"/>
        <v>3595.7389499999999</v>
      </c>
      <c r="AC72" s="29">
        <f t="shared" si="10"/>
        <v>976.65249999999992</v>
      </c>
      <c r="AD72" s="29">
        <f t="shared" si="11"/>
        <v>0</v>
      </c>
      <c r="AE72" s="30">
        <f>'лист 1'!P73</f>
        <v>0.733079999999943</v>
      </c>
      <c r="AF72" s="31"/>
      <c r="AG72" s="32">
        <f>'лист 1'!Q73</f>
        <v>0</v>
      </c>
      <c r="AH72" s="31"/>
      <c r="AI72" s="32">
        <f>'лист 1'!R73</f>
        <v>0.15197999999996339</v>
      </c>
      <c r="AJ72" s="31"/>
      <c r="AK72" s="27">
        <f>'лист 1'!S73</f>
        <v>0</v>
      </c>
      <c r="AL72" s="42"/>
      <c r="AM72" s="45">
        <f>'лист 1'!T73</f>
        <v>0.11715999999993726</v>
      </c>
      <c r="AN72" s="44"/>
      <c r="AO72" s="27">
        <f>'лист 1'!U73</f>
        <v>0</v>
      </c>
      <c r="AP72" s="31"/>
      <c r="AQ72" s="27">
        <f>'лист 1'!V73</f>
        <v>0</v>
      </c>
      <c r="AR72" s="31"/>
      <c r="AS72" s="27">
        <f>'лист 1'!W73</f>
        <v>12.837240000000198</v>
      </c>
      <c r="AT72" s="31"/>
      <c r="AU72" s="27">
        <f>'лист 1'!X73</f>
        <v>63.965899999999841</v>
      </c>
      <c r="AV72" s="31"/>
      <c r="AW72" s="27">
        <f>'лист 1'!Y73</f>
        <v>88.730459999999937</v>
      </c>
      <c r="AX72" s="31"/>
      <c r="AY72" s="27">
        <f>'лист 1'!Z73</f>
        <v>49.167020000000107</v>
      </c>
      <c r="AZ72" s="31"/>
      <c r="BA72" s="27">
        <f>'лист 1'!AA73</f>
        <v>1.3080000000000497E-2</v>
      </c>
      <c r="BB72" s="31"/>
      <c r="BC72" s="28">
        <f t="shared" si="12"/>
        <v>3380.0230299999998</v>
      </c>
      <c r="BD72" s="33">
        <f t="shared" si="13"/>
        <v>215.71591999999993</v>
      </c>
      <c r="BE72" s="34">
        <f t="shared" si="14"/>
        <v>0</v>
      </c>
      <c r="BF72" s="35" t="s">
        <v>174</v>
      </c>
      <c r="BG72" s="36" t="s">
        <v>175</v>
      </c>
      <c r="BH72" s="84">
        <f>'лист 1'!AC73</f>
        <v>0</v>
      </c>
      <c r="BI72" s="107">
        <v>0</v>
      </c>
      <c r="BJ72" s="102">
        <f>'лист 1'!AD73</f>
        <v>0</v>
      </c>
      <c r="BK72" s="109"/>
      <c r="BL72" s="101"/>
      <c r="CF72" s="28">
        <f t="shared" si="18"/>
        <v>3380.0230299999998</v>
      </c>
      <c r="CG72" s="33">
        <f t="shared" si="19"/>
        <v>0</v>
      </c>
      <c r="CH72" s="34">
        <f t="shared" si="20"/>
        <v>0</v>
      </c>
      <c r="CI72" s="113" t="s">
        <v>174</v>
      </c>
      <c r="CJ72" s="36" t="s">
        <v>175</v>
      </c>
    </row>
    <row r="73" spans="1:88" s="21" customFormat="1" ht="15" x14ac:dyDescent="0.25">
      <c r="A73" s="113" t="s">
        <v>176</v>
      </c>
      <c r="B73" s="36" t="s">
        <v>177</v>
      </c>
      <c r="C73" s="37">
        <v>-22567.358630000013</v>
      </c>
      <c r="D73" s="30">
        <v>21798.410000000003</v>
      </c>
      <c r="E73" s="31">
        <v>22600</v>
      </c>
      <c r="F73" s="21">
        <v>27890.240000000002</v>
      </c>
      <c r="G73" s="31">
        <v>22000</v>
      </c>
      <c r="H73" s="27">
        <f>'лист 1'!E74</f>
        <v>18251.840000000004</v>
      </c>
      <c r="I73" s="31">
        <v>46250</v>
      </c>
      <c r="J73" s="27">
        <f>'лист 1'!F74</f>
        <v>10140.25</v>
      </c>
      <c r="K73" s="31"/>
      <c r="L73" s="27">
        <f>'лист 1'!G74</f>
        <v>8023.0400000000009</v>
      </c>
      <c r="M73" s="31">
        <v>10000</v>
      </c>
      <c r="N73" s="32">
        <v>1990.6600000000003</v>
      </c>
      <c r="O73" s="31">
        <v>8100</v>
      </c>
      <c r="P73" s="27">
        <f>'лист 1'!I74</f>
        <v>2161.3599999999997</v>
      </c>
      <c r="Q73" s="31">
        <v>4153</v>
      </c>
      <c r="R73" s="27">
        <f>'лист 1'!J74</f>
        <v>3035.1874799999869</v>
      </c>
      <c r="S73" s="31"/>
      <c r="T73" s="27">
        <f>'лист 1'!K74</f>
        <v>2414.0300000000002</v>
      </c>
      <c r="U73" s="31">
        <v>5451.78</v>
      </c>
      <c r="V73" s="27">
        <f>'лист 1'!L74</f>
        <v>9061.30530000002</v>
      </c>
      <c r="W73" s="31"/>
      <c r="X73" s="27">
        <v>14469.83</v>
      </c>
      <c r="Y73" s="31">
        <v>10000</v>
      </c>
      <c r="Z73" s="27">
        <f>'лист 1'!N74</f>
        <v>18586.843179999989</v>
      </c>
      <c r="AA73" s="31">
        <v>31836</v>
      </c>
      <c r="AB73" s="28">
        <f t="shared" si="9"/>
        <v>0.42540999995617312</v>
      </c>
      <c r="AC73" s="29">
        <f t="shared" si="10"/>
        <v>137822.99596000003</v>
      </c>
      <c r="AD73" s="29">
        <f t="shared" si="11"/>
        <v>160390.78</v>
      </c>
      <c r="AE73" s="30">
        <f>'лист 1'!P74</f>
        <v>22883.104200000045</v>
      </c>
      <c r="AF73" s="31">
        <v>18587</v>
      </c>
      <c r="AG73" s="32">
        <f>'лист 1'!Q74</f>
        <v>19513.63402000006</v>
      </c>
      <c r="AH73" s="31">
        <v>22883</v>
      </c>
      <c r="AI73" s="32">
        <f>'лист 1'!R74</f>
        <v>16513.674559999992</v>
      </c>
      <c r="AJ73" s="31">
        <v>19514</v>
      </c>
      <c r="AK73" s="27">
        <f>'лист 1'!S74</f>
        <v>13737.072099999976</v>
      </c>
      <c r="AL73" s="42">
        <v>16514</v>
      </c>
      <c r="AM73" s="45">
        <f>'лист 1'!T74</f>
        <v>9750.6035800000318</v>
      </c>
      <c r="AN73" s="44">
        <v>13740</v>
      </c>
      <c r="AO73" s="27">
        <f>'лист 1'!U74</f>
        <v>3905.0360199999582</v>
      </c>
      <c r="AP73" s="31">
        <v>9751</v>
      </c>
      <c r="AQ73" s="27">
        <f>'лист 1'!V74</f>
        <v>3806.8340000000362</v>
      </c>
      <c r="AR73" s="31"/>
      <c r="AS73" s="27">
        <f>'лист 1'!W74</f>
        <v>4553.7448000000104</v>
      </c>
      <c r="AT73" s="31">
        <v>3807</v>
      </c>
      <c r="AU73" s="27">
        <f>'лист 1'!X74</f>
        <v>1811.4346999999814</v>
      </c>
      <c r="AV73" s="31">
        <v>14305</v>
      </c>
      <c r="AW73" s="27">
        <f>'лист 1'!Y74</f>
        <v>15528.408499999992</v>
      </c>
      <c r="AX73" s="31"/>
      <c r="AY73" s="27">
        <f>'лист 1'!Z74</f>
        <v>15199.587879999995</v>
      </c>
      <c r="AZ73" s="31"/>
      <c r="BA73" s="27">
        <f>'лист 1'!AA74</f>
        <v>21344.761620000008</v>
      </c>
      <c r="BB73" s="31">
        <v>17341</v>
      </c>
      <c r="BC73" s="28">
        <f t="shared" si="12"/>
        <v>-12105.470570000103</v>
      </c>
      <c r="BD73" s="33">
        <f t="shared" si="13"/>
        <v>148547.89598000006</v>
      </c>
      <c r="BE73" s="34">
        <f t="shared" si="14"/>
        <v>136442</v>
      </c>
      <c r="BF73" s="38" t="s">
        <v>176</v>
      </c>
      <c r="BG73" s="36" t="s">
        <v>177</v>
      </c>
      <c r="BH73" s="84">
        <f>'лист 1'!AC74</f>
        <v>26331.582080000018</v>
      </c>
      <c r="BI73" s="107">
        <v>0</v>
      </c>
      <c r="BJ73" s="102">
        <f>'лист 1'!AD74</f>
        <v>0</v>
      </c>
      <c r="BK73" s="109"/>
      <c r="BL73" s="101"/>
      <c r="CF73" s="28">
        <f t="shared" si="18"/>
        <v>-38437.052650000122</v>
      </c>
      <c r="CG73" s="33">
        <f t="shared" si="19"/>
        <v>26331.582080000018</v>
      </c>
      <c r="CH73" s="34">
        <f t="shared" si="20"/>
        <v>0</v>
      </c>
      <c r="CI73" s="113" t="s">
        <v>176</v>
      </c>
      <c r="CJ73" s="36" t="s">
        <v>177</v>
      </c>
    </row>
    <row r="74" spans="1:88" s="21" customFormat="1" ht="15" x14ac:dyDescent="0.25">
      <c r="A74" s="113" t="s">
        <v>178</v>
      </c>
      <c r="B74" s="36" t="s">
        <v>179</v>
      </c>
      <c r="C74" s="37">
        <v>-10205.795979999999</v>
      </c>
      <c r="D74" s="30">
        <v>213.02</v>
      </c>
      <c r="E74" s="31">
        <v>9840</v>
      </c>
      <c r="F74" s="21">
        <v>144.32000000000002</v>
      </c>
      <c r="G74" s="31"/>
      <c r="H74" s="27">
        <f>'лист 1'!E75</f>
        <v>155.77000000000004</v>
      </c>
      <c r="I74" s="31">
        <v>900</v>
      </c>
      <c r="J74" s="27">
        <f>'лист 1'!F75</f>
        <v>242.62000000000003</v>
      </c>
      <c r="K74" s="31"/>
      <c r="L74" s="27">
        <f>'лист 1'!G75</f>
        <v>899.83</v>
      </c>
      <c r="M74" s="31"/>
      <c r="N74" s="32">
        <v>672.12000000000012</v>
      </c>
      <c r="O74" s="31"/>
      <c r="P74" s="27">
        <f>'лист 1'!I75</f>
        <v>722</v>
      </c>
      <c r="Q74" s="31"/>
      <c r="R74" s="27">
        <f>'лист 1'!J75</f>
        <v>1416.9598000000046</v>
      </c>
      <c r="S74" s="31"/>
      <c r="T74" s="27">
        <f>'лист 1'!K75</f>
        <v>1399.56</v>
      </c>
      <c r="U74" s="31"/>
      <c r="V74" s="27">
        <f>'лист 1'!L75</f>
        <v>1477.7665200000042</v>
      </c>
      <c r="W74" s="31">
        <v>3538.52</v>
      </c>
      <c r="X74" s="27">
        <f>'лист 1'!M75</f>
        <v>551.50823999999534</v>
      </c>
      <c r="Y74" s="31"/>
      <c r="Z74" s="27">
        <f>'лист 1'!N75</f>
        <v>201.93995999999697</v>
      </c>
      <c r="AA74" s="31">
        <v>1477.77</v>
      </c>
      <c r="AB74" s="28">
        <f t="shared" si="9"/>
        <v>-2546.9204999999993</v>
      </c>
      <c r="AC74" s="29">
        <f t="shared" si="10"/>
        <v>8097.4145200000012</v>
      </c>
      <c r="AD74" s="29">
        <f t="shared" si="11"/>
        <v>15756.29</v>
      </c>
      <c r="AE74" s="30">
        <f>'лист 1'!P75</f>
        <v>179.82343999999827</v>
      </c>
      <c r="AF74" s="31">
        <v>753.45</v>
      </c>
      <c r="AG74" s="32">
        <f>'лист 1'!Q75</f>
        <v>234.07898000000387</v>
      </c>
      <c r="AH74" s="31">
        <v>1973.29</v>
      </c>
      <c r="AI74" s="32">
        <f>'лист 1'!R75</f>
        <v>310.28343999999663</v>
      </c>
      <c r="AJ74" s="31"/>
      <c r="AK74" s="27">
        <f>'лист 1'!S75</f>
        <v>578.00998000000061</v>
      </c>
      <c r="AL74" s="42"/>
      <c r="AM74" s="45">
        <f>'лист 1'!T75</f>
        <v>676.11620000001267</v>
      </c>
      <c r="AN74" s="44"/>
      <c r="AO74" s="27">
        <f>'лист 1'!U75</f>
        <v>1966.5004200000017</v>
      </c>
      <c r="AP74" s="31">
        <v>3000</v>
      </c>
      <c r="AQ74" s="27">
        <f>'лист 1'!V75</f>
        <v>1079.7290999999902</v>
      </c>
      <c r="AR74" s="31"/>
      <c r="AS74" s="27">
        <f>'лист 1'!W75</f>
        <v>1659.6473400000034</v>
      </c>
      <c r="AT74" s="31"/>
      <c r="AU74" s="27">
        <f>'лист 1'!X75</f>
        <v>1391.288539999995</v>
      </c>
      <c r="AV74" s="31"/>
      <c r="AW74" s="27">
        <f>'лист 1'!Y75</f>
        <v>788.11840000000188</v>
      </c>
      <c r="AX74" s="31"/>
      <c r="AY74" s="27">
        <f>'лист 1'!Z75</f>
        <v>668.32360000001745</v>
      </c>
      <c r="AZ74" s="31"/>
      <c r="BA74" s="27">
        <f>'лист 1'!AA75</f>
        <v>446.51049999998554</v>
      </c>
      <c r="BB74" s="31"/>
      <c r="BC74" s="28">
        <f t="shared" si="12"/>
        <v>-6798.6104400000067</v>
      </c>
      <c r="BD74" s="33">
        <f t="shared" si="13"/>
        <v>9978.4299400000073</v>
      </c>
      <c r="BE74" s="34">
        <f t="shared" si="14"/>
        <v>5726.74</v>
      </c>
      <c r="BF74" s="40" t="s">
        <v>178</v>
      </c>
      <c r="BG74" s="36" t="s">
        <v>179</v>
      </c>
      <c r="BH74" s="84">
        <f>'лист 1'!AC75</f>
        <v>502.57319999998799</v>
      </c>
      <c r="BI74" s="107">
        <v>0</v>
      </c>
      <c r="BJ74" s="102">
        <f>'лист 1'!AD75</f>
        <v>0</v>
      </c>
      <c r="BK74" s="109"/>
      <c r="BL74" s="101"/>
      <c r="CF74" s="28">
        <f t="shared" si="18"/>
        <v>-7301.1836399999947</v>
      </c>
      <c r="CG74" s="33">
        <f t="shared" si="19"/>
        <v>502.57319999998799</v>
      </c>
      <c r="CH74" s="34">
        <f t="shared" si="20"/>
        <v>0</v>
      </c>
      <c r="CI74" s="113" t="s">
        <v>178</v>
      </c>
      <c r="CJ74" s="36" t="s">
        <v>179</v>
      </c>
    </row>
    <row r="75" spans="1:88" s="21" customFormat="1" ht="14.45" hidden="1" customHeight="1" x14ac:dyDescent="0.25">
      <c r="A75" s="113" t="s">
        <v>180</v>
      </c>
      <c r="B75" s="36" t="s">
        <v>181</v>
      </c>
      <c r="C75" s="37">
        <v>-16794.432259999998</v>
      </c>
      <c r="D75" s="30">
        <v>0</v>
      </c>
      <c r="E75" s="31">
        <v>20000</v>
      </c>
      <c r="F75" s="21">
        <v>0</v>
      </c>
      <c r="G75" s="31"/>
      <c r="H75" s="27">
        <f>'лист 1'!E76</f>
        <v>0</v>
      </c>
      <c r="I75" s="31"/>
      <c r="J75" s="27">
        <f>'лист 1'!F76</f>
        <v>0</v>
      </c>
      <c r="K75" s="31"/>
      <c r="L75" s="27">
        <f>'лист 1'!G76</f>
        <v>313.27000000000004</v>
      </c>
      <c r="M75" s="31"/>
      <c r="N75" s="32">
        <v>2162.2200000000003</v>
      </c>
      <c r="O75" s="31"/>
      <c r="P75" s="27">
        <f>'лист 1'!I76</f>
        <v>2311.8000000000002</v>
      </c>
      <c r="Q75" s="31"/>
      <c r="R75" s="27">
        <f>'лист 1'!J76</f>
        <v>2888.0730600000115</v>
      </c>
      <c r="S75" s="31">
        <v>5000</v>
      </c>
      <c r="T75" s="27">
        <f>'лист 1'!K76</f>
        <v>353.88</v>
      </c>
      <c r="U75" s="31"/>
      <c r="V75" s="27">
        <f>'лист 1'!L76</f>
        <v>0</v>
      </c>
      <c r="W75" s="31"/>
      <c r="X75" s="27">
        <f>'лист 1'!M76</f>
        <v>0</v>
      </c>
      <c r="Y75" s="31"/>
      <c r="Z75" s="27">
        <f>'лист 1'!N76</f>
        <v>0</v>
      </c>
      <c r="AA75" s="31"/>
      <c r="AB75" s="28">
        <f t="shared" si="9"/>
        <v>176.32467999999062</v>
      </c>
      <c r="AC75" s="29">
        <f t="shared" si="10"/>
        <v>8029.2430600000125</v>
      </c>
      <c r="AD75" s="29">
        <f t="shared" si="11"/>
        <v>25000</v>
      </c>
      <c r="AE75" s="30">
        <f>'лист 1'!P76</f>
        <v>0</v>
      </c>
      <c r="AF75" s="31"/>
      <c r="AG75" s="32">
        <f>'лист 1'!Q76</f>
        <v>0</v>
      </c>
      <c r="AH75" s="31"/>
      <c r="AI75" s="32">
        <f>'лист 1'!R76</f>
        <v>0</v>
      </c>
      <c r="AJ75" s="31"/>
      <c r="AK75" s="27">
        <f>'лист 1'!S76</f>
        <v>0</v>
      </c>
      <c r="AL75" s="42"/>
      <c r="AM75" s="45">
        <f>'лист 1'!T76</f>
        <v>718.98586000002626</v>
      </c>
      <c r="AN75" s="44"/>
      <c r="AO75" s="27">
        <f>'лист 1'!U76</f>
        <v>1820.9499599999945</v>
      </c>
      <c r="AP75" s="31">
        <v>10000</v>
      </c>
      <c r="AQ75" s="27">
        <f>'лист 1'!V76</f>
        <v>5217.8380200000011</v>
      </c>
      <c r="AR75" s="31"/>
      <c r="AS75" s="27">
        <f>'лист 1'!W76</f>
        <v>4225.4403999999713</v>
      </c>
      <c r="AT75" s="31"/>
      <c r="AU75" s="27">
        <f>'лист 1'!X76</f>
        <v>473.11630000001594</v>
      </c>
      <c r="AV75" s="31"/>
      <c r="AW75" s="27">
        <f>'лист 1'!Y76</f>
        <v>0</v>
      </c>
      <c r="AX75" s="31"/>
      <c r="AY75" s="27">
        <f>'лист 1'!Z76</f>
        <v>0</v>
      </c>
      <c r="AZ75" s="31"/>
      <c r="BA75" s="27">
        <f>'лист 1'!AA76</f>
        <v>0</v>
      </c>
      <c r="BB75" s="31">
        <v>5000</v>
      </c>
      <c r="BC75" s="28">
        <f t="shared" si="12"/>
        <v>2719.9941399999807</v>
      </c>
      <c r="BD75" s="33">
        <f t="shared" si="13"/>
        <v>12456.33054000001</v>
      </c>
      <c r="BE75" s="34">
        <f t="shared" si="14"/>
        <v>15000</v>
      </c>
      <c r="BF75" s="40" t="s">
        <v>180</v>
      </c>
      <c r="BG75" s="36" t="s">
        <v>181</v>
      </c>
      <c r="BH75" s="84">
        <f>'лист 1'!AC76</f>
        <v>0</v>
      </c>
      <c r="BI75" s="107">
        <v>0</v>
      </c>
      <c r="BJ75" s="102">
        <f>'лист 1'!AD76</f>
        <v>0</v>
      </c>
      <c r="BK75" s="109"/>
      <c r="BL75" s="101"/>
      <c r="CF75" s="28">
        <f t="shared" si="18"/>
        <v>2719.9941399999807</v>
      </c>
      <c r="CG75" s="33">
        <f t="shared" si="19"/>
        <v>0</v>
      </c>
      <c r="CH75" s="34">
        <f t="shared" si="20"/>
        <v>0</v>
      </c>
      <c r="CI75" s="113" t="s">
        <v>180</v>
      </c>
      <c r="CJ75" s="36" t="s">
        <v>181</v>
      </c>
    </row>
    <row r="76" spans="1:88" s="21" customFormat="1" ht="15" x14ac:dyDescent="0.25">
      <c r="A76" s="113" t="s">
        <v>182</v>
      </c>
      <c r="B76" s="36" t="s">
        <v>183</v>
      </c>
      <c r="C76" s="37">
        <v>0.18054000000029191</v>
      </c>
      <c r="D76" s="30">
        <v>8.2100000000000009</v>
      </c>
      <c r="E76" s="31"/>
      <c r="F76" s="21">
        <v>0</v>
      </c>
      <c r="G76" s="31"/>
      <c r="H76" s="27">
        <f>'лист 1'!E77</f>
        <v>0</v>
      </c>
      <c r="I76" s="31">
        <v>8.0299999999999994</v>
      </c>
      <c r="J76" s="27">
        <f>'лист 1'!F77</f>
        <v>8.2100000000000009</v>
      </c>
      <c r="K76" s="31"/>
      <c r="L76" s="27">
        <f>'лист 1'!G77</f>
        <v>245.64000000000001</v>
      </c>
      <c r="M76" s="31"/>
      <c r="N76" s="32">
        <v>881.90000000000009</v>
      </c>
      <c r="O76" s="31"/>
      <c r="P76" s="27">
        <f>'лист 1'!I77</f>
        <v>1568.22</v>
      </c>
      <c r="Q76" s="31"/>
      <c r="R76" s="27">
        <f>'лист 1'!J77</f>
        <v>1067.8777400000033</v>
      </c>
      <c r="S76" s="31">
        <v>2703.97</v>
      </c>
      <c r="T76" s="27">
        <f>'лист 1'!K77</f>
        <v>650.36</v>
      </c>
      <c r="U76" s="31">
        <v>1718.24</v>
      </c>
      <c r="V76" s="27">
        <f>'лист 1'!L77</f>
        <v>15.092980000000788</v>
      </c>
      <c r="W76" s="31"/>
      <c r="X76" s="27">
        <f>'лист 1'!M77</f>
        <v>3.08901999999649</v>
      </c>
      <c r="Y76" s="31"/>
      <c r="Z76" s="27">
        <f>'лист 1'!N77</f>
        <v>3.0236599999980349</v>
      </c>
      <c r="AA76" s="31"/>
      <c r="AB76" s="28">
        <f t="shared" si="9"/>
        <v>-21.202859999998509</v>
      </c>
      <c r="AC76" s="29">
        <f t="shared" si="10"/>
        <v>4451.6233999999986</v>
      </c>
      <c r="AD76" s="29">
        <f t="shared" si="11"/>
        <v>4430.24</v>
      </c>
      <c r="AE76" s="30">
        <f>'лист 1'!P77</f>
        <v>3.1327999999986784</v>
      </c>
      <c r="AF76" s="31"/>
      <c r="AG76" s="32">
        <f>'лист 1'!Q77</f>
        <v>2.8633600000026673</v>
      </c>
      <c r="AH76" s="31"/>
      <c r="AI76" s="32">
        <f>'лист 1'!R77</f>
        <v>2.6752999999988423</v>
      </c>
      <c r="AJ76" s="31"/>
      <c r="AK76" s="27">
        <f>'лист 1'!S77</f>
        <v>3.1075200000050245</v>
      </c>
      <c r="AL76" s="42"/>
      <c r="AM76" s="45">
        <f>'лист 1'!T77</f>
        <v>77.669759999997595</v>
      </c>
      <c r="AN76" s="44"/>
      <c r="AO76" s="27">
        <f>'лист 1'!U77</f>
        <v>411.74112000000059</v>
      </c>
      <c r="AP76" s="31">
        <v>110.65</v>
      </c>
      <c r="AQ76" s="27">
        <f>'лист 1'!V77</f>
        <v>637.06937999999786</v>
      </c>
      <c r="AR76" s="31"/>
      <c r="AS76" s="27">
        <f>'лист 1'!W77</f>
        <v>340.67916000000469</v>
      </c>
      <c r="AT76" s="31"/>
      <c r="AU76" s="27">
        <f>'лист 1'!X77</f>
        <v>211.81813999999227</v>
      </c>
      <c r="AV76" s="31">
        <v>1389.49</v>
      </c>
      <c r="AW76" s="27">
        <f>'лист 1'!Y77</f>
        <v>17.267280000007723</v>
      </c>
      <c r="AX76" s="31"/>
      <c r="AY76" s="27">
        <f>'лист 1'!Z77</f>
        <v>3.1307999999931964</v>
      </c>
      <c r="AZ76" s="31">
        <v>229.09</v>
      </c>
      <c r="BA76" s="27">
        <f>'лист 1'!AA77</f>
        <v>3.1973200000054565</v>
      </c>
      <c r="BB76" s="31"/>
      <c r="BC76" s="28">
        <f t="shared" si="12"/>
        <v>-6.3248000000030515</v>
      </c>
      <c r="BD76" s="33">
        <f t="shared" si="13"/>
        <v>1714.3519400000046</v>
      </c>
      <c r="BE76" s="34">
        <f t="shared" si="14"/>
        <v>1729.23</v>
      </c>
      <c r="BF76" s="40" t="s">
        <v>182</v>
      </c>
      <c r="BG76" s="36" t="s">
        <v>183</v>
      </c>
      <c r="BH76" s="84">
        <f>'лист 1'!AC77</f>
        <v>3.1828199999972462</v>
      </c>
      <c r="BI76" s="107">
        <v>0</v>
      </c>
      <c r="BJ76" s="102">
        <f>'лист 1'!AD77</f>
        <v>0</v>
      </c>
      <c r="BK76" s="109"/>
      <c r="BL76" s="101"/>
      <c r="CF76" s="28">
        <f t="shared" si="18"/>
        <v>-9.5076200000002977</v>
      </c>
      <c r="CG76" s="33">
        <f t="shared" si="19"/>
        <v>3.1828199999972462</v>
      </c>
      <c r="CH76" s="34">
        <f t="shared" si="20"/>
        <v>0</v>
      </c>
      <c r="CI76" s="113" t="s">
        <v>182</v>
      </c>
      <c r="CJ76" s="36" t="s">
        <v>183</v>
      </c>
    </row>
    <row r="77" spans="1:88" s="21" customFormat="1" ht="15" x14ac:dyDescent="0.25">
      <c r="A77" s="113" t="s">
        <v>184</v>
      </c>
      <c r="B77" s="36" t="s">
        <v>185</v>
      </c>
      <c r="C77" s="37">
        <v>-1590.2679400000002</v>
      </c>
      <c r="D77" s="30">
        <v>0</v>
      </c>
      <c r="E77" s="31"/>
      <c r="F77" s="21">
        <v>57.470000000000006</v>
      </c>
      <c r="G77" s="31"/>
      <c r="H77" s="27">
        <f>'лист 1'!E78</f>
        <v>0</v>
      </c>
      <c r="I77" s="31"/>
      <c r="J77" s="27">
        <f>'лист 1'!F78</f>
        <v>147.56</v>
      </c>
      <c r="K77" s="31"/>
      <c r="L77" s="27">
        <f>'лист 1'!G78</f>
        <v>606.88000000000011</v>
      </c>
      <c r="M77" s="31"/>
      <c r="N77" s="32">
        <v>245.86000000000004</v>
      </c>
      <c r="O77" s="31"/>
      <c r="P77" s="27">
        <f>'лист 1'!I78</f>
        <v>276.21999999999997</v>
      </c>
      <c r="Q77" s="31"/>
      <c r="R77" s="27">
        <f>'лист 1'!J78</f>
        <v>282.23827999999884</v>
      </c>
      <c r="S77" s="31">
        <v>3000</v>
      </c>
      <c r="T77" s="27">
        <f>'лист 1'!K78</f>
        <v>365.6</v>
      </c>
      <c r="U77" s="31"/>
      <c r="V77" s="27">
        <f>'лист 1'!L78</f>
        <v>728.36634000000208</v>
      </c>
      <c r="W77" s="31"/>
      <c r="X77" s="27">
        <f>'лист 1'!M78</f>
        <v>953.83393999999942</v>
      </c>
      <c r="Y77" s="31"/>
      <c r="Z77" s="27">
        <f>'лист 1'!N78</f>
        <v>177.44736000000091</v>
      </c>
      <c r="AA77" s="31"/>
      <c r="AB77" s="28">
        <f t="shared" si="9"/>
        <v>-2431.7438600000019</v>
      </c>
      <c r="AC77" s="29">
        <f t="shared" si="10"/>
        <v>3841.4759200000017</v>
      </c>
      <c r="AD77" s="29">
        <f t="shared" si="11"/>
        <v>3000</v>
      </c>
      <c r="AE77" s="30">
        <f>'лист 1'!P78</f>
        <v>371.89085999999833</v>
      </c>
      <c r="AF77" s="31"/>
      <c r="AG77" s="32">
        <f>'лист 1'!Q78</f>
        <v>266.64216000000079</v>
      </c>
      <c r="AH77" s="31">
        <v>2648</v>
      </c>
      <c r="AI77" s="32">
        <f>'лист 1'!R78</f>
        <v>91.245799999998056</v>
      </c>
      <c r="AJ77" s="31"/>
      <c r="AK77" s="27">
        <f>'лист 1'!S78</f>
        <v>93.991460000002675</v>
      </c>
      <c r="AL77" s="42">
        <v>600</v>
      </c>
      <c r="AM77" s="45">
        <f>'лист 1'!T78</f>
        <v>1083.8580199999967</v>
      </c>
      <c r="AN77" s="44"/>
      <c r="AO77" s="27">
        <f>'лист 1'!U78</f>
        <v>368.35312000000079</v>
      </c>
      <c r="AP77" s="31"/>
      <c r="AQ77" s="27">
        <f>'лист 1'!V78</f>
        <v>366.97926000000126</v>
      </c>
      <c r="AR77" s="31"/>
      <c r="AS77" s="27">
        <f>'лист 1'!W78</f>
        <v>202.66479999999939</v>
      </c>
      <c r="AT77" s="31">
        <v>1800</v>
      </c>
      <c r="AU77" s="27">
        <f>'лист 1'!X78</f>
        <v>132.91626000000073</v>
      </c>
      <c r="AV77" s="31"/>
      <c r="AW77" s="27">
        <f>'лист 1'!Y78</f>
        <v>0</v>
      </c>
      <c r="AX77" s="31"/>
      <c r="AY77" s="27">
        <f>'лист 1'!Z78</f>
        <v>0</v>
      </c>
      <c r="AZ77" s="31"/>
      <c r="BA77" s="27">
        <f>'лист 1'!AA78</f>
        <v>0</v>
      </c>
      <c r="BB77" s="31"/>
      <c r="BC77" s="28">
        <f t="shared" si="12"/>
        <v>-362.28560000000107</v>
      </c>
      <c r="BD77" s="33">
        <f t="shared" si="13"/>
        <v>2978.5417399999992</v>
      </c>
      <c r="BE77" s="34">
        <f t="shared" si="14"/>
        <v>5048</v>
      </c>
      <c r="BF77" s="40" t="s">
        <v>184</v>
      </c>
      <c r="BG77" s="39" t="s">
        <v>186</v>
      </c>
      <c r="BH77" s="84">
        <f>'лист 1'!AC78</f>
        <v>0</v>
      </c>
      <c r="BI77" s="107">
        <v>0</v>
      </c>
      <c r="BJ77" s="102">
        <f>'лист 1'!AD78</f>
        <v>0</v>
      </c>
      <c r="BK77" s="109"/>
      <c r="BL77" s="101"/>
      <c r="CF77" s="28">
        <f t="shared" si="18"/>
        <v>-362.28560000000107</v>
      </c>
      <c r="CG77" s="33">
        <f t="shared" si="19"/>
        <v>0</v>
      </c>
      <c r="CH77" s="34">
        <f t="shared" si="20"/>
        <v>0</v>
      </c>
      <c r="CI77" s="113" t="s">
        <v>184</v>
      </c>
      <c r="CJ77" s="36" t="s">
        <v>186</v>
      </c>
    </row>
    <row r="78" spans="1:88" s="21" customFormat="1" ht="15" x14ac:dyDescent="0.25">
      <c r="A78" s="113" t="s">
        <v>187</v>
      </c>
      <c r="B78" s="36" t="s">
        <v>188</v>
      </c>
      <c r="C78" s="37"/>
      <c r="D78" s="30"/>
      <c r="E78" s="31"/>
      <c r="G78" s="31"/>
      <c r="H78" s="27"/>
      <c r="I78" s="31"/>
      <c r="J78" s="27"/>
      <c r="K78" s="31"/>
      <c r="L78" s="27"/>
      <c r="M78" s="31"/>
      <c r="N78" s="32"/>
      <c r="O78" s="31"/>
      <c r="P78" s="27"/>
      <c r="Q78" s="31"/>
      <c r="R78" s="27"/>
      <c r="S78" s="31"/>
      <c r="T78" s="27"/>
      <c r="U78" s="31"/>
      <c r="V78" s="27"/>
      <c r="W78" s="31"/>
      <c r="X78" s="27"/>
      <c r="Y78" s="31"/>
      <c r="Z78" s="27"/>
      <c r="AA78" s="31"/>
      <c r="AB78" s="28">
        <f t="shared" si="9"/>
        <v>0</v>
      </c>
      <c r="AC78" s="29">
        <f t="shared" si="10"/>
        <v>0</v>
      </c>
      <c r="AD78" s="29">
        <f t="shared" si="11"/>
        <v>0</v>
      </c>
      <c r="AE78" s="30">
        <v>0</v>
      </c>
      <c r="AF78" s="31"/>
      <c r="AG78" s="32">
        <v>0</v>
      </c>
      <c r="AH78" s="31"/>
      <c r="AI78" s="32">
        <v>0</v>
      </c>
      <c r="AJ78" s="31"/>
      <c r="AK78" s="27">
        <v>0</v>
      </c>
      <c r="AL78" s="42"/>
      <c r="AM78" s="45">
        <v>0</v>
      </c>
      <c r="AN78" s="44"/>
      <c r="AO78" s="27">
        <v>0</v>
      </c>
      <c r="AP78" s="31"/>
      <c r="AQ78" s="27">
        <v>0</v>
      </c>
      <c r="AR78" s="31"/>
      <c r="AS78" s="27">
        <v>0</v>
      </c>
      <c r="AT78" s="31"/>
      <c r="AU78" s="27">
        <f>'лист 1'!X79</f>
        <v>279.9486</v>
      </c>
      <c r="AV78" s="31"/>
      <c r="AW78" s="27">
        <f>'лист 1'!Y79</f>
        <v>737.3832000000001</v>
      </c>
      <c r="AX78" s="31"/>
      <c r="AY78" s="27">
        <f>'лист 1'!Z79</f>
        <v>238.15460000000002</v>
      </c>
      <c r="AZ78" s="31"/>
      <c r="BA78" s="27">
        <f>'лист 1'!AA79</f>
        <v>346.39119999999991</v>
      </c>
      <c r="BB78" s="31">
        <v>1300</v>
      </c>
      <c r="BC78" s="28">
        <f t="shared" si="12"/>
        <v>-301.87760000000026</v>
      </c>
      <c r="BD78" s="33">
        <f t="shared" si="13"/>
        <v>1601.8776000000003</v>
      </c>
      <c r="BE78" s="34">
        <f t="shared" si="14"/>
        <v>1300</v>
      </c>
      <c r="BF78" s="38" t="s">
        <v>187</v>
      </c>
      <c r="BG78" s="39" t="s">
        <v>189</v>
      </c>
      <c r="BH78" s="84">
        <f>'лист 1'!AC79</f>
        <v>0</v>
      </c>
      <c r="BI78" s="107">
        <v>0</v>
      </c>
      <c r="BJ78" s="102">
        <f>'лист 1'!AD79</f>
        <v>0</v>
      </c>
      <c r="BK78" s="109"/>
      <c r="BL78" s="101"/>
      <c r="CF78" s="28">
        <f t="shared" si="18"/>
        <v>-301.87760000000026</v>
      </c>
      <c r="CG78" s="33">
        <f t="shared" si="19"/>
        <v>0</v>
      </c>
      <c r="CH78" s="34">
        <f t="shared" si="20"/>
        <v>0</v>
      </c>
      <c r="CI78" s="113" t="s">
        <v>187</v>
      </c>
      <c r="CJ78" s="36" t="s">
        <v>189</v>
      </c>
    </row>
    <row r="79" spans="1:88" s="21" customFormat="1" ht="15" x14ac:dyDescent="0.25">
      <c r="A79" s="113" t="s">
        <v>190</v>
      </c>
      <c r="B79" s="36" t="s">
        <v>191</v>
      </c>
      <c r="C79" s="37">
        <v>-1812.9004900000002</v>
      </c>
      <c r="D79" s="30">
        <v>0</v>
      </c>
      <c r="E79" s="31">
        <v>1813</v>
      </c>
      <c r="F79" s="21">
        <v>0</v>
      </c>
      <c r="G79" s="31"/>
      <c r="H79" s="27">
        <f>'лист 1'!E80</f>
        <v>0</v>
      </c>
      <c r="I79" s="31"/>
      <c r="J79" s="27">
        <f>'лист 1'!F80</f>
        <v>8.2100000000000009</v>
      </c>
      <c r="K79" s="31"/>
      <c r="L79" s="27">
        <f>'лист 1'!G80</f>
        <v>57.470000000000006</v>
      </c>
      <c r="M79" s="31"/>
      <c r="N79" s="32">
        <v>803.92000000000007</v>
      </c>
      <c r="O79" s="31"/>
      <c r="P79" s="27">
        <f>'лист 1'!I80</f>
        <v>808.62</v>
      </c>
      <c r="Q79" s="31"/>
      <c r="R79" s="27">
        <f>'лист 1'!J80</f>
        <v>467.14829999999967</v>
      </c>
      <c r="S79" s="31"/>
      <c r="T79" s="27">
        <f>'лист 1'!K80</f>
        <v>655.69</v>
      </c>
      <c r="U79" s="31"/>
      <c r="V79" s="27">
        <f>'лист 1'!L80</f>
        <v>1205.6123599999989</v>
      </c>
      <c r="W79" s="31"/>
      <c r="X79" s="27">
        <f>'лист 1'!M80</f>
        <v>2216.6902000000009</v>
      </c>
      <c r="Y79" s="31"/>
      <c r="Z79" s="27">
        <f>'лист 1'!N80</f>
        <v>1044.8379399999999</v>
      </c>
      <c r="AA79" s="31">
        <v>4006.57</v>
      </c>
      <c r="AB79" s="28">
        <f t="shared" si="9"/>
        <v>-3261.5292900000004</v>
      </c>
      <c r="AC79" s="29">
        <f t="shared" si="10"/>
        <v>7268.1988000000001</v>
      </c>
      <c r="AD79" s="29">
        <f t="shared" si="11"/>
        <v>5819.57</v>
      </c>
      <c r="AE79" s="30">
        <v>0</v>
      </c>
      <c r="AF79" s="31">
        <v>2216.69</v>
      </c>
      <c r="AG79" s="32">
        <f>'лист 1'!Q80</f>
        <v>0</v>
      </c>
      <c r="AH79" s="31"/>
      <c r="AI79" s="32">
        <f>'лист 1'!R80</f>
        <v>5.4355199999995278</v>
      </c>
      <c r="AJ79" s="31"/>
      <c r="AK79" s="27">
        <f>'лист 1'!S80</f>
        <v>20.078960000000361</v>
      </c>
      <c r="AL79" s="42"/>
      <c r="AM79" s="45">
        <f>'лист 1'!T80</f>
        <v>527.76007999999979</v>
      </c>
      <c r="AN79" s="44"/>
      <c r="AO79" s="27">
        <f>'лист 1'!U80</f>
        <v>686.42766000000029</v>
      </c>
      <c r="AP79" s="31"/>
      <c r="AQ79" s="27">
        <f>'лист 1'!V80</f>
        <v>1125.2912000000013</v>
      </c>
      <c r="AR79" s="31"/>
      <c r="AS79" s="27">
        <f>'лист 1'!W80</f>
        <v>1305.6390199999996</v>
      </c>
      <c r="AT79" s="31"/>
      <c r="AU79" s="27">
        <f>'лист 1'!X80</f>
        <v>1019.4616600000002</v>
      </c>
      <c r="AV79" s="31"/>
      <c r="AW79" s="27">
        <f>'лист 1'!Y80</f>
        <v>558.47493999999961</v>
      </c>
      <c r="AX79" s="31"/>
      <c r="AY79" s="27">
        <f>'лист 1'!Z80</f>
        <v>103.43551999999899</v>
      </c>
      <c r="AZ79" s="31"/>
      <c r="BA79" s="27">
        <f>'лист 1'!AA80</f>
        <v>21.345280000001207</v>
      </c>
      <c r="BB79" s="31">
        <v>6397</v>
      </c>
      <c r="BC79" s="28">
        <f t="shared" si="12"/>
        <v>-21.189130000000659</v>
      </c>
      <c r="BD79" s="33">
        <f t="shared" si="13"/>
        <v>5373.3498400000008</v>
      </c>
      <c r="BE79" s="34">
        <f t="shared" si="14"/>
        <v>8613.69</v>
      </c>
      <c r="BF79" s="40" t="s">
        <v>190</v>
      </c>
      <c r="BG79" s="39" t="s">
        <v>191</v>
      </c>
      <c r="BH79" s="84">
        <f>'лист 1'!AC80</f>
        <v>2.6770400000006296</v>
      </c>
      <c r="BI79" s="107">
        <v>0</v>
      </c>
      <c r="BJ79" s="102">
        <f>'лист 1'!AD80</f>
        <v>0</v>
      </c>
      <c r="BK79" s="109"/>
      <c r="BL79" s="101"/>
      <c r="CF79" s="28">
        <f t="shared" si="18"/>
        <v>-23.86617000000129</v>
      </c>
      <c r="CG79" s="33">
        <f t="shared" si="19"/>
        <v>2.6770400000006296</v>
      </c>
      <c r="CH79" s="34">
        <f t="shared" si="20"/>
        <v>0</v>
      </c>
      <c r="CI79" s="113" t="s">
        <v>190</v>
      </c>
      <c r="CJ79" s="36" t="s">
        <v>191</v>
      </c>
    </row>
    <row r="80" spans="1:88" s="21" customFormat="1" ht="14.45" hidden="1" customHeight="1" x14ac:dyDescent="0.25">
      <c r="A80" s="113" t="s">
        <v>192</v>
      </c>
      <c r="B80" s="36" t="s">
        <v>193</v>
      </c>
      <c r="C80" s="37">
        <v>4669.6542199999949</v>
      </c>
      <c r="D80" s="30">
        <v>6356.6600000000008</v>
      </c>
      <c r="E80" s="31">
        <v>9000</v>
      </c>
      <c r="F80" s="21">
        <v>1785.6000000000001</v>
      </c>
      <c r="G80" s="31">
        <v>2000</v>
      </c>
      <c r="H80" s="27">
        <f>'лист 1'!E81</f>
        <v>815.56000000000006</v>
      </c>
      <c r="I80" s="31">
        <v>1000</v>
      </c>
      <c r="J80" s="27">
        <f>'лист 1'!F81</f>
        <v>1084.98</v>
      </c>
      <c r="K80" s="31">
        <v>1500</v>
      </c>
      <c r="L80" s="27">
        <f>'лист 1'!G81</f>
        <v>2619.7800000000002</v>
      </c>
      <c r="M80" s="31">
        <v>3000</v>
      </c>
      <c r="N80" s="32">
        <v>4745.29</v>
      </c>
      <c r="O80" s="31"/>
      <c r="P80" s="27">
        <f>'лист 1'!I81</f>
        <v>6235.2599999999993</v>
      </c>
      <c r="Q80" s="31">
        <v>7500</v>
      </c>
      <c r="R80" s="27">
        <f>'лист 1'!J81</f>
        <v>5320.5852800000084</v>
      </c>
      <c r="S80" s="31">
        <v>6000</v>
      </c>
      <c r="T80" s="27">
        <f>'лист 1'!K81</f>
        <v>1963.96</v>
      </c>
      <c r="U80" s="31">
        <v>1000</v>
      </c>
      <c r="V80" s="27">
        <f>'лист 1'!L81</f>
        <v>3227.430220000007</v>
      </c>
      <c r="W80" s="31"/>
      <c r="X80" s="27">
        <f>'лист 1'!M81</f>
        <v>1351.1654800000088</v>
      </c>
      <c r="Y80" s="31"/>
      <c r="Z80" s="27">
        <f>'лист 1'!N81</f>
        <v>3526.2846000000391</v>
      </c>
      <c r="AA80" s="31">
        <v>4000</v>
      </c>
      <c r="AB80" s="28">
        <f t="shared" ref="AB80:AB143" si="21">C80-(AC80-AD80)</f>
        <v>637.09863999992194</v>
      </c>
      <c r="AC80" s="29">
        <f t="shared" ref="AC80:AC143" si="22">D80+F80+H80+J80+L80+N80+P80+R80+T80+V80+X80+Z80</f>
        <v>39032.555580000073</v>
      </c>
      <c r="AD80" s="29">
        <f t="shared" ref="AD80:AD143" si="23">E80+G80+I80+K80+M80+O80+Q80+S80+U80+W80+Y80+AA80</f>
        <v>35000</v>
      </c>
      <c r="AE80" s="30">
        <f>'лист 1'!P81</f>
        <v>6347.9940599999436</v>
      </c>
      <c r="AF80" s="31"/>
      <c r="AG80" s="32">
        <f>'лист 1'!Q81</f>
        <v>215.24888000000601</v>
      </c>
      <c r="AH80" s="31">
        <v>6000</v>
      </c>
      <c r="AI80" s="32">
        <f>'лист 1'!R81</f>
        <v>3013.3405400000079</v>
      </c>
      <c r="AJ80" s="31">
        <v>3500</v>
      </c>
      <c r="AK80" s="27">
        <f>'лист 1'!S81</f>
        <v>6452.8762000000515</v>
      </c>
      <c r="AL80" s="42">
        <v>7000</v>
      </c>
      <c r="AM80" s="45">
        <f>'лист 1'!T81</f>
        <v>10132.506199999958</v>
      </c>
      <c r="AN80" s="44">
        <v>11000</v>
      </c>
      <c r="AO80" s="27">
        <f>'лист 1'!U81</f>
        <v>6225.1482200000028</v>
      </c>
      <c r="AP80" s="31">
        <v>8000</v>
      </c>
      <c r="AQ80" s="27">
        <f>'лист 1'!V81</f>
        <v>6627.5662400000228</v>
      </c>
      <c r="AR80" s="31"/>
      <c r="AS80" s="27">
        <f>'лист 1'!W81</f>
        <v>6762.0627400000058</v>
      </c>
      <c r="AT80" s="31">
        <v>12000</v>
      </c>
      <c r="AU80" s="27">
        <f>'лист 1'!X81</f>
        <v>2534.7777999999425</v>
      </c>
      <c r="AV80" s="31"/>
      <c r="AW80" s="27">
        <f>'лист 1'!Y81</f>
        <v>1749.9792800000266</v>
      </c>
      <c r="AX80" s="31">
        <v>3000</v>
      </c>
      <c r="AY80" s="27">
        <f>'лист 1'!Z81</f>
        <v>744.67674000004388</v>
      </c>
      <c r="AZ80" s="31">
        <v>1000</v>
      </c>
      <c r="BA80" s="27">
        <f>'лист 1'!AA81</f>
        <v>474.08907999999582</v>
      </c>
      <c r="BB80" s="31">
        <v>1000</v>
      </c>
      <c r="BC80" s="28">
        <f t="shared" si="12"/>
        <v>1856.8326599999036</v>
      </c>
      <c r="BD80" s="33">
        <f t="shared" si="13"/>
        <v>51280.265980000018</v>
      </c>
      <c r="BE80" s="34">
        <f t="shared" si="14"/>
        <v>52500</v>
      </c>
      <c r="BF80" s="35" t="s">
        <v>192</v>
      </c>
      <c r="BG80" s="36" t="s">
        <v>193</v>
      </c>
      <c r="BH80" s="84">
        <f>'лист 1'!AC81</f>
        <v>8932.5144199999759</v>
      </c>
      <c r="BI80" s="107">
        <v>9000</v>
      </c>
      <c r="BJ80" s="102">
        <f>'лист 1'!AD81</f>
        <v>0</v>
      </c>
      <c r="BK80" s="109"/>
      <c r="BL80" s="101"/>
      <c r="CF80" s="28">
        <f t="shared" si="18"/>
        <v>1924.3182399999278</v>
      </c>
      <c r="CG80" s="33">
        <f t="shared" si="19"/>
        <v>8932.5144199999759</v>
      </c>
      <c r="CH80" s="34">
        <f t="shared" si="20"/>
        <v>9000</v>
      </c>
      <c r="CI80" s="113" t="s">
        <v>192</v>
      </c>
      <c r="CJ80" s="36" t="s">
        <v>193</v>
      </c>
    </row>
    <row r="81" spans="1:88" s="21" customFormat="1" ht="15" x14ac:dyDescent="0.25">
      <c r="A81" s="113" t="s">
        <v>194</v>
      </c>
      <c r="B81" s="36" t="s">
        <v>195</v>
      </c>
      <c r="C81" s="37">
        <v>-14191.750520000009</v>
      </c>
      <c r="D81" s="30">
        <v>10533.230000000001</v>
      </c>
      <c r="E81" s="31"/>
      <c r="F81" s="21">
        <v>11719.590000000002</v>
      </c>
      <c r="G81" s="31">
        <v>10533</v>
      </c>
      <c r="H81" s="27">
        <f>'лист 1'!E82</f>
        <v>8805.35</v>
      </c>
      <c r="I81" s="31">
        <v>25000</v>
      </c>
      <c r="J81" s="27">
        <f>'лист 1'!F82</f>
        <v>5657.55</v>
      </c>
      <c r="K81" s="31"/>
      <c r="L81" s="27">
        <f>'лист 1'!G82</f>
        <v>5252.6500000000005</v>
      </c>
      <c r="M81" s="31">
        <v>6000</v>
      </c>
      <c r="N81" s="32">
        <v>3239.12</v>
      </c>
      <c r="O81" s="31"/>
      <c r="P81" s="27">
        <f>'лист 1'!I82</f>
        <v>2874.7799999999997</v>
      </c>
      <c r="Q81" s="31"/>
      <c r="R81" s="27">
        <f>'лист 1'!J82</f>
        <v>2708.1208600000455</v>
      </c>
      <c r="S81" s="31"/>
      <c r="T81" s="27">
        <f>'лист 1'!K82</f>
        <v>2641.66</v>
      </c>
      <c r="U81" s="31"/>
      <c r="V81" s="27">
        <f>'лист 1'!L82</f>
        <v>4837.6626599999872</v>
      </c>
      <c r="W81" s="31">
        <v>7324.98</v>
      </c>
      <c r="X81" s="27">
        <f>'лист 1'!M82</f>
        <v>6782.3600399999996</v>
      </c>
      <c r="Y81" s="31">
        <v>8000</v>
      </c>
      <c r="Z81" s="27">
        <f>'лист 1'!N82</f>
        <v>9572.2158200000504</v>
      </c>
      <c r="AA81" s="31">
        <v>14000</v>
      </c>
      <c r="AB81" s="28">
        <f t="shared" si="21"/>
        <v>-17958.059900000117</v>
      </c>
      <c r="AC81" s="29">
        <f t="shared" si="22"/>
        <v>74624.289380000104</v>
      </c>
      <c r="AD81" s="29">
        <f t="shared" si="23"/>
        <v>70857.98</v>
      </c>
      <c r="AE81" s="30">
        <f>'лист 1'!P82</f>
        <v>10461.257540000002</v>
      </c>
      <c r="AF81" s="31">
        <v>10000</v>
      </c>
      <c r="AG81" s="32">
        <f>'лист 1'!Q82</f>
        <v>11228.347420000042</v>
      </c>
      <c r="AH81" s="31">
        <v>12000</v>
      </c>
      <c r="AI81" s="32">
        <f>'лист 1'!R82</f>
        <v>8566.0141399999866</v>
      </c>
      <c r="AJ81" s="31"/>
      <c r="AK81" s="27">
        <f>'лист 1'!S82</f>
        <v>8054.5042400000402</v>
      </c>
      <c r="AL81" s="42"/>
      <c r="AM81" s="45">
        <f>'лист 1'!T82</f>
        <v>5366.0645599999771</v>
      </c>
      <c r="AN81" s="44"/>
      <c r="AO81" s="27">
        <f>'лист 1'!U82</f>
        <v>3027.3738000000044</v>
      </c>
      <c r="AP81" s="31">
        <v>20000</v>
      </c>
      <c r="AQ81" s="27">
        <f>'лист 1'!V82</f>
        <v>2042.0246800000141</v>
      </c>
      <c r="AR81" s="31"/>
      <c r="AS81" s="27">
        <f>'лист 1'!W82</f>
        <v>3100.7811799998844</v>
      </c>
      <c r="AT81" s="31"/>
      <c r="AU81" s="27">
        <f>'лист 1'!X82</f>
        <v>4059.2388400001355</v>
      </c>
      <c r="AV81" s="31"/>
      <c r="AW81" s="27">
        <f>'лист 1'!Y82</f>
        <v>13981.570779999938</v>
      </c>
      <c r="AX81" s="31">
        <v>8000</v>
      </c>
      <c r="AY81" s="27">
        <f>'лист 1'!Z82</f>
        <v>15614.629459999947</v>
      </c>
      <c r="AZ81" s="31">
        <v>15000</v>
      </c>
      <c r="BA81" s="27">
        <f>'лист 1'!AA82</f>
        <v>16887.441480000078</v>
      </c>
      <c r="BB81" s="31">
        <v>20000</v>
      </c>
      <c r="BC81" s="28">
        <f t="shared" si="12"/>
        <v>-35347.308020000179</v>
      </c>
      <c r="BD81" s="33">
        <f t="shared" si="13"/>
        <v>102389.24812000006</v>
      </c>
      <c r="BE81" s="34">
        <f t="shared" si="14"/>
        <v>85000</v>
      </c>
      <c r="BF81" s="40" t="s">
        <v>194</v>
      </c>
      <c r="BG81" s="39" t="s">
        <v>196</v>
      </c>
      <c r="BH81" s="84">
        <f>'лист 1'!AC82</f>
        <v>24288.526519999963</v>
      </c>
      <c r="BI81" s="107">
        <v>20000</v>
      </c>
      <c r="BJ81" s="102">
        <f>'лист 1'!AD82</f>
        <v>0</v>
      </c>
      <c r="BK81" s="109"/>
      <c r="BL81" s="101"/>
      <c r="CF81" s="28">
        <f t="shared" si="18"/>
        <v>-39635.834540000142</v>
      </c>
      <c r="CG81" s="33">
        <f t="shared" si="19"/>
        <v>24288.526519999963</v>
      </c>
      <c r="CH81" s="34">
        <f t="shared" si="20"/>
        <v>20000</v>
      </c>
      <c r="CI81" s="113" t="s">
        <v>194</v>
      </c>
      <c r="CJ81" s="36" t="s">
        <v>196</v>
      </c>
    </row>
    <row r="82" spans="1:88" s="21" customFormat="1" ht="15" x14ac:dyDescent="0.25">
      <c r="A82" s="113" t="s">
        <v>197</v>
      </c>
      <c r="B82" s="36" t="s">
        <v>198</v>
      </c>
      <c r="C82" s="37">
        <v>0</v>
      </c>
      <c r="D82" s="30">
        <v>0</v>
      </c>
      <c r="E82" s="31"/>
      <c r="F82" s="21">
        <v>0</v>
      </c>
      <c r="G82" s="31"/>
      <c r="H82" s="27">
        <f>'лист 1'!E83</f>
        <v>0</v>
      </c>
      <c r="I82" s="31"/>
      <c r="J82" s="27">
        <f>'лист 1'!F83</f>
        <v>8.2100000000000009</v>
      </c>
      <c r="K82" s="31"/>
      <c r="L82" s="27">
        <f>'лист 1'!G83</f>
        <v>139.57000000000002</v>
      </c>
      <c r="M82" s="31"/>
      <c r="N82" s="32">
        <v>67.190000000000012</v>
      </c>
      <c r="O82" s="31"/>
      <c r="P82" s="27">
        <f>'лист 1'!I83</f>
        <v>66.28</v>
      </c>
      <c r="Q82" s="31"/>
      <c r="R82" s="27">
        <f>'лист 1'!J83</f>
        <v>28.1430399999999</v>
      </c>
      <c r="S82" s="31"/>
      <c r="T82" s="27">
        <f>'лист 1'!K83</f>
        <v>8.25</v>
      </c>
      <c r="U82" s="31"/>
      <c r="V82" s="27">
        <f>'лист 1'!L83</f>
        <v>357.37328000000002</v>
      </c>
      <c r="W82" s="31">
        <v>675.02</v>
      </c>
      <c r="X82" s="27">
        <f>'лист 1'!M83</f>
        <v>779.76092000000017</v>
      </c>
      <c r="Y82" s="31"/>
      <c r="Z82" s="27">
        <f>'лист 1'!N83</f>
        <v>118.16891999999964</v>
      </c>
      <c r="AA82" s="31">
        <v>1000</v>
      </c>
      <c r="AB82" s="28">
        <f t="shared" si="21"/>
        <v>102.07384000000025</v>
      </c>
      <c r="AC82" s="29">
        <f t="shared" si="22"/>
        <v>1572.9461599999997</v>
      </c>
      <c r="AD82" s="29">
        <f t="shared" si="23"/>
        <v>1675.02</v>
      </c>
      <c r="AE82" s="30">
        <f>'лист 1'!P83</f>
        <v>0.12516000000008942</v>
      </c>
      <c r="AF82" s="31"/>
      <c r="AG82" s="32">
        <f>'лист 1'!Q83</f>
        <v>0</v>
      </c>
      <c r="AH82" s="31"/>
      <c r="AI82" s="32">
        <f>'лист 1'!R83</f>
        <v>0</v>
      </c>
      <c r="AJ82" s="31"/>
      <c r="AK82" s="27">
        <f>'лист 1'!S83</f>
        <v>80.905560000000236</v>
      </c>
      <c r="AL82" s="42"/>
      <c r="AM82" s="45">
        <f>'лист 1'!T83</f>
        <v>1002.9813599999998</v>
      </c>
      <c r="AN82" s="44"/>
      <c r="AO82" s="27">
        <f>'лист 1'!U83</f>
        <v>1883.9415200000001</v>
      </c>
      <c r="AP82" s="31"/>
      <c r="AQ82" s="27">
        <f>'лист 1'!V83</f>
        <v>3356.8920199999993</v>
      </c>
      <c r="AR82" s="31"/>
      <c r="AS82" s="27">
        <f>'лист 1'!W83</f>
        <v>3774.1966599999996</v>
      </c>
      <c r="AT82" s="31"/>
      <c r="AU82" s="27">
        <f>'лист 1'!X83</f>
        <v>3864.8891800000006</v>
      </c>
      <c r="AV82" s="31"/>
      <c r="AW82" s="27">
        <f>'лист 1'!Y83</f>
        <v>10874.883360000002</v>
      </c>
      <c r="AX82" s="31">
        <v>20000</v>
      </c>
      <c r="AY82" s="27">
        <f>'лист 1'!Z83</f>
        <v>12826.93664</v>
      </c>
      <c r="AZ82" s="31"/>
      <c r="BA82" s="27">
        <f>'лист 1'!AA83</f>
        <v>14771.915159999999</v>
      </c>
      <c r="BB82" s="31">
        <v>20000</v>
      </c>
      <c r="BC82" s="28">
        <f t="shared" si="12"/>
        <v>-12335.592779999995</v>
      </c>
      <c r="BD82" s="33">
        <f t="shared" si="13"/>
        <v>52437.666619999996</v>
      </c>
      <c r="BE82" s="34">
        <f t="shared" si="14"/>
        <v>40000</v>
      </c>
      <c r="BF82" s="40" t="s">
        <v>197</v>
      </c>
      <c r="BG82" s="39" t="s">
        <v>198</v>
      </c>
      <c r="BH82" s="84">
        <f>'лист 1'!AC83</f>
        <v>19416.347720000002</v>
      </c>
      <c r="BI82" s="107">
        <v>0</v>
      </c>
      <c r="BJ82" s="102">
        <f>'лист 1'!AD83</f>
        <v>0</v>
      </c>
      <c r="BK82" s="142">
        <v>20000</v>
      </c>
      <c r="BL82" s="101"/>
      <c r="CF82" s="28">
        <f t="shared" si="18"/>
        <v>-11751.940499999997</v>
      </c>
      <c r="CG82" s="33">
        <f t="shared" si="19"/>
        <v>19416.347720000002</v>
      </c>
      <c r="CH82" s="34">
        <f t="shared" si="20"/>
        <v>20000</v>
      </c>
      <c r="CI82" s="113" t="s">
        <v>197</v>
      </c>
      <c r="CJ82" s="36" t="s">
        <v>198</v>
      </c>
    </row>
    <row r="83" spans="1:88" s="21" customFormat="1" ht="14.45" hidden="1" customHeight="1" x14ac:dyDescent="0.25">
      <c r="A83" s="113" t="s">
        <v>199</v>
      </c>
      <c r="B83" s="36" t="s">
        <v>200</v>
      </c>
      <c r="C83" s="37">
        <v>190.93812999999773</v>
      </c>
      <c r="D83" s="30">
        <v>0</v>
      </c>
      <c r="E83" s="31"/>
      <c r="F83" s="21">
        <v>0</v>
      </c>
      <c r="G83" s="31"/>
      <c r="H83" s="27">
        <f>'лист 1'!E84</f>
        <v>0</v>
      </c>
      <c r="I83" s="31"/>
      <c r="J83" s="27">
        <f>'лист 1'!F84</f>
        <v>0</v>
      </c>
      <c r="K83" s="31"/>
      <c r="L83" s="27">
        <f>'лист 1'!G84</f>
        <v>0</v>
      </c>
      <c r="M83" s="31"/>
      <c r="N83" s="32">
        <v>0</v>
      </c>
      <c r="O83" s="31"/>
      <c r="P83" s="27">
        <f>'лист 1'!I84</f>
        <v>0</v>
      </c>
      <c r="Q83" s="31"/>
      <c r="R83" s="27">
        <f>'лист 1'!J84</f>
        <v>3.2860800000048767</v>
      </c>
      <c r="S83" s="31"/>
      <c r="T83" s="27">
        <f>'лист 1'!K84</f>
        <v>0</v>
      </c>
      <c r="U83" s="31"/>
      <c r="V83" s="27">
        <f>'лист 1'!L84</f>
        <v>0</v>
      </c>
      <c r="W83" s="31"/>
      <c r="X83" s="27">
        <f>'лист 1'!M84</f>
        <v>0</v>
      </c>
      <c r="Y83" s="31"/>
      <c r="Z83" s="27">
        <f>'лист 1'!N84</f>
        <v>0</v>
      </c>
      <c r="AA83" s="31"/>
      <c r="AB83" s="28">
        <f t="shared" si="21"/>
        <v>187.65204999999284</v>
      </c>
      <c r="AC83" s="29">
        <f t="shared" si="22"/>
        <v>3.2860800000048767</v>
      </c>
      <c r="AD83" s="29">
        <f t="shared" si="23"/>
        <v>0</v>
      </c>
      <c r="AE83" s="30">
        <f>'лист 1'!P84</f>
        <v>0</v>
      </c>
      <c r="AF83" s="31"/>
      <c r="AG83" s="32">
        <f>'лист 1'!Q84</f>
        <v>0</v>
      </c>
      <c r="AH83" s="31"/>
      <c r="AI83" s="32">
        <f>'лист 1'!R84</f>
        <v>0</v>
      </c>
      <c r="AJ83" s="31"/>
      <c r="AK83" s="27">
        <f>'лист 1'!S84</f>
        <v>0</v>
      </c>
      <c r="AL83" s="42"/>
      <c r="AM83" s="45">
        <f>'лист 1'!T84</f>
        <v>0</v>
      </c>
      <c r="AN83" s="44"/>
      <c r="AO83" s="27">
        <f>'лист 1'!U84</f>
        <v>0</v>
      </c>
      <c r="AP83" s="31"/>
      <c r="AQ83" s="27">
        <f>'лист 1'!V84</f>
        <v>0</v>
      </c>
      <c r="AR83" s="31"/>
      <c r="AS83" s="27">
        <f>'лист 1'!W84</f>
        <v>0</v>
      </c>
      <c r="AT83" s="31"/>
      <c r="AU83" s="27">
        <f>'лист 1'!X84</f>
        <v>0</v>
      </c>
      <c r="AV83" s="31"/>
      <c r="AW83" s="27">
        <f>'лист 1'!Y84</f>
        <v>0</v>
      </c>
      <c r="AX83" s="31"/>
      <c r="AY83" s="27">
        <f>'лист 1'!Z84</f>
        <v>0</v>
      </c>
      <c r="AZ83" s="31"/>
      <c r="BA83" s="27">
        <f>'лист 1'!AA84</f>
        <v>0</v>
      </c>
      <c r="BB83" s="31"/>
      <c r="BC83" s="28">
        <f t="shared" si="12"/>
        <v>187.65204999999284</v>
      </c>
      <c r="BD83" s="33">
        <f t="shared" si="13"/>
        <v>0</v>
      </c>
      <c r="BE83" s="34">
        <f t="shared" si="14"/>
        <v>0</v>
      </c>
      <c r="BF83" s="35" t="s">
        <v>199</v>
      </c>
      <c r="BG83" s="36" t="s">
        <v>200</v>
      </c>
      <c r="BH83" s="84">
        <f>'лист 1'!AC84</f>
        <v>0</v>
      </c>
      <c r="BI83" s="107">
        <v>0</v>
      </c>
      <c r="BJ83" s="102">
        <f>'лист 1'!AD84</f>
        <v>0</v>
      </c>
      <c r="BK83" s="109"/>
      <c r="BL83" s="101"/>
      <c r="CF83" s="28">
        <f t="shared" si="18"/>
        <v>187.65204999999284</v>
      </c>
      <c r="CG83" s="33">
        <f t="shared" si="19"/>
        <v>0</v>
      </c>
      <c r="CH83" s="34">
        <f t="shared" si="20"/>
        <v>0</v>
      </c>
      <c r="CI83" s="113" t="s">
        <v>199</v>
      </c>
      <c r="CJ83" s="36" t="s">
        <v>200</v>
      </c>
    </row>
    <row r="84" spans="1:88" s="21" customFormat="1" ht="15" x14ac:dyDescent="0.25">
      <c r="A84" s="113" t="s">
        <v>201</v>
      </c>
      <c r="B84" s="36" t="s">
        <v>202</v>
      </c>
      <c r="C84" s="37">
        <v>-879.78924999999958</v>
      </c>
      <c r="D84" s="30">
        <v>0</v>
      </c>
      <c r="E84" s="31"/>
      <c r="F84" s="21">
        <v>0</v>
      </c>
      <c r="G84" s="31"/>
      <c r="H84" s="27">
        <f>'лист 1'!E85</f>
        <v>0</v>
      </c>
      <c r="I84" s="31">
        <v>879.79</v>
      </c>
      <c r="J84" s="27">
        <f>'лист 1'!F85</f>
        <v>16.420000000000002</v>
      </c>
      <c r="K84" s="31"/>
      <c r="L84" s="27">
        <f>'лист 1'!G85</f>
        <v>407.04</v>
      </c>
      <c r="M84" s="31">
        <v>423.46</v>
      </c>
      <c r="N84" s="32">
        <v>990.80000000000007</v>
      </c>
      <c r="O84" s="31">
        <v>1000</v>
      </c>
      <c r="P84" s="27">
        <f>'лист 1'!I85</f>
        <v>1237.4399999999998</v>
      </c>
      <c r="Q84" s="31"/>
      <c r="R84" s="27">
        <f>'лист 1'!J85</f>
        <v>1810.5655999999981</v>
      </c>
      <c r="S84" s="31">
        <v>1300</v>
      </c>
      <c r="T84" s="27">
        <f>'лист 1'!K85</f>
        <v>1323.71</v>
      </c>
      <c r="U84" s="31">
        <v>1800</v>
      </c>
      <c r="V84" s="27">
        <f>'лист 1'!L85</f>
        <v>328.22586000000229</v>
      </c>
      <c r="W84" s="31">
        <v>1300</v>
      </c>
      <c r="X84" s="27">
        <f>'лист 1'!M85</f>
        <v>0</v>
      </c>
      <c r="Y84" s="31">
        <v>300</v>
      </c>
      <c r="Z84" s="27">
        <f>'лист 1'!N85</f>
        <v>0</v>
      </c>
      <c r="AA84" s="31">
        <v>100</v>
      </c>
      <c r="AB84" s="28">
        <f t="shared" si="21"/>
        <v>109.25929000000019</v>
      </c>
      <c r="AC84" s="29">
        <f t="shared" si="22"/>
        <v>6114.2014600000002</v>
      </c>
      <c r="AD84" s="29">
        <f t="shared" si="23"/>
        <v>7103.25</v>
      </c>
      <c r="AE84" s="30">
        <f>'лист 1'!P85</f>
        <v>0</v>
      </c>
      <c r="AF84" s="31"/>
      <c r="AG84" s="32">
        <f>'лист 1'!Q85</f>
        <v>0</v>
      </c>
      <c r="AH84" s="31"/>
      <c r="AI84" s="32">
        <f>'лист 1'!R85</f>
        <v>0</v>
      </c>
      <c r="AJ84" s="31"/>
      <c r="AK84" s="27">
        <f>'лист 1'!S85</f>
        <v>0</v>
      </c>
      <c r="AL84" s="42"/>
      <c r="AM84" s="45">
        <f>'лист 1'!T85</f>
        <v>446.70469999999381</v>
      </c>
      <c r="AN84" s="44"/>
      <c r="AO84" s="27">
        <f>'лист 1'!U85</f>
        <v>2078.8108200000047</v>
      </c>
      <c r="AP84" s="31">
        <v>500</v>
      </c>
      <c r="AQ84" s="27">
        <f>'лист 1'!V85</f>
        <v>1713.833379999995</v>
      </c>
      <c r="AR84" s="31">
        <v>2100</v>
      </c>
      <c r="AS84" s="27">
        <f>'лист 1'!W85</f>
        <v>2998.0458400000007</v>
      </c>
      <c r="AT84" s="31">
        <v>1600</v>
      </c>
      <c r="AU84" s="27">
        <f>'лист 1'!X85</f>
        <v>814.16330000000482</v>
      </c>
      <c r="AV84" s="31">
        <v>3000</v>
      </c>
      <c r="AW84" s="27">
        <f>'лист 1'!Y85</f>
        <v>1.1863799999926961</v>
      </c>
      <c r="AX84" s="31"/>
      <c r="AY84" s="27">
        <f>'лист 1'!Z85</f>
        <v>0</v>
      </c>
      <c r="AZ84" s="31"/>
      <c r="BA84" s="27">
        <f>'лист 1'!AA85</f>
        <v>0</v>
      </c>
      <c r="BB84" s="31"/>
      <c r="BC84" s="28">
        <f t="shared" si="12"/>
        <v>-743.48512999999161</v>
      </c>
      <c r="BD84" s="33">
        <f t="shared" si="13"/>
        <v>8052.7444199999918</v>
      </c>
      <c r="BE84" s="34">
        <f t="shared" si="14"/>
        <v>7200</v>
      </c>
      <c r="BF84" s="40" t="s">
        <v>201</v>
      </c>
      <c r="BG84" s="39" t="s">
        <v>202</v>
      </c>
      <c r="BH84" s="84">
        <f>'лист 1'!AC85</f>
        <v>0</v>
      </c>
      <c r="BI84" s="107">
        <v>0</v>
      </c>
      <c r="BJ84" s="102">
        <f>'лист 1'!AD85</f>
        <v>0</v>
      </c>
      <c r="BK84" s="109"/>
      <c r="BL84" s="101"/>
      <c r="CF84" s="28">
        <f t="shared" si="18"/>
        <v>-743.48512999999161</v>
      </c>
      <c r="CG84" s="33">
        <f t="shared" si="19"/>
        <v>0</v>
      </c>
      <c r="CH84" s="34">
        <f t="shared" si="20"/>
        <v>0</v>
      </c>
      <c r="CI84" s="113" t="s">
        <v>201</v>
      </c>
      <c r="CJ84" s="36" t="s">
        <v>202</v>
      </c>
    </row>
    <row r="85" spans="1:88" s="21" customFormat="1" ht="15" hidden="1" x14ac:dyDescent="0.25">
      <c r="A85" s="113" t="s">
        <v>203</v>
      </c>
      <c r="B85" s="36" t="s">
        <v>204</v>
      </c>
      <c r="C85" s="37">
        <v>1756.2171800000006</v>
      </c>
      <c r="D85" s="30">
        <v>0</v>
      </c>
      <c r="E85" s="31"/>
      <c r="F85" s="21">
        <v>0</v>
      </c>
      <c r="G85" s="31"/>
      <c r="H85" s="27">
        <f>'лист 1'!E86</f>
        <v>82.100000000000009</v>
      </c>
      <c r="I85" s="31"/>
      <c r="J85" s="27">
        <f>'лист 1'!F86</f>
        <v>1885.63</v>
      </c>
      <c r="K85" s="31"/>
      <c r="L85" s="27">
        <f>'лист 1'!G86</f>
        <v>3837.57</v>
      </c>
      <c r="M85" s="31">
        <f>73.89+82.1+129.41</f>
        <v>285.39999999999998</v>
      </c>
      <c r="N85" s="32">
        <v>1272.9600000000003</v>
      </c>
      <c r="O85" s="31">
        <v>3837.57</v>
      </c>
      <c r="P85" s="27">
        <f>'лист 1'!I86</f>
        <v>1581.48</v>
      </c>
      <c r="Q85" s="31">
        <v>1272.96</v>
      </c>
      <c r="R85" s="27">
        <f>'лист 1'!J86</f>
        <v>1612.1846200000016</v>
      </c>
      <c r="S85" s="31">
        <v>1581.48</v>
      </c>
      <c r="T85" s="27">
        <f>'лист 1'!K86</f>
        <v>1377.47</v>
      </c>
      <c r="U85" s="31">
        <v>1612.18</v>
      </c>
      <c r="V85" s="27">
        <f>'лист 1'!L86</f>
        <v>4443.3773199999941</v>
      </c>
      <c r="W85" s="31">
        <v>1377.47</v>
      </c>
      <c r="X85" s="27">
        <f>'лист 1'!M86</f>
        <v>361.95271999999107</v>
      </c>
      <c r="Y85" s="31">
        <v>4443.38</v>
      </c>
      <c r="Z85" s="27">
        <f>'лист 1'!N86</f>
        <v>8.895300000007154</v>
      </c>
      <c r="AA85" s="31">
        <v>288.07</v>
      </c>
      <c r="AB85" s="28">
        <f t="shared" si="21"/>
        <v>-8.8927799999937633</v>
      </c>
      <c r="AC85" s="29">
        <f t="shared" si="22"/>
        <v>16463.619959999993</v>
      </c>
      <c r="AD85" s="29">
        <f t="shared" si="23"/>
        <v>14698.509999999998</v>
      </c>
      <c r="AE85" s="30">
        <f>'лист 1'!P86</f>
        <v>34.705079999996485</v>
      </c>
      <c r="AF85" s="31"/>
      <c r="AG85" s="32">
        <f>'лист 1'!Q86</f>
        <v>4.2733200000087157</v>
      </c>
      <c r="AH85" s="31">
        <v>43.6</v>
      </c>
      <c r="AI85" s="32">
        <f>'лист 1'!R86</f>
        <v>6.5083199999924544</v>
      </c>
      <c r="AJ85" s="31"/>
      <c r="AK85" s="27">
        <f>'лист 1'!S86</f>
        <v>553.63958000000559</v>
      </c>
      <c r="AL85" s="42"/>
      <c r="AM85" s="45">
        <f>'лист 1'!T86</f>
        <v>4610.6797000000024</v>
      </c>
      <c r="AN85" s="44">
        <v>564.41999999999996</v>
      </c>
      <c r="AO85" s="27">
        <f>'лист 1'!U86</f>
        <v>1418.0385800000015</v>
      </c>
      <c r="AP85" s="31">
        <v>4610.68</v>
      </c>
      <c r="AQ85" s="27">
        <f>'лист 1'!V86</f>
        <v>1322.5757399999875</v>
      </c>
      <c r="AR85" s="31"/>
      <c r="AS85" s="27">
        <f>'лист 1'!W86</f>
        <v>2421.2905199999968</v>
      </c>
      <c r="AT85" s="31">
        <v>2740.62</v>
      </c>
      <c r="AU85" s="27">
        <f>'лист 1'!X86</f>
        <v>1798.2795800000008</v>
      </c>
      <c r="AV85" s="31">
        <v>2421.29</v>
      </c>
      <c r="AW85" s="27">
        <f>'лист 1'!Y86</f>
        <v>1259.2648000000072</v>
      </c>
      <c r="AX85" s="31">
        <v>1798.28</v>
      </c>
      <c r="AY85" s="27">
        <f>'лист 1'!Z86</f>
        <v>159.51851999999357</v>
      </c>
      <c r="AZ85" s="31">
        <v>1259.26</v>
      </c>
      <c r="BA85" s="27">
        <f>'лист 1'!AA86</f>
        <v>0.50700000001106671</v>
      </c>
      <c r="BB85" s="31">
        <v>159.52000000000001</v>
      </c>
      <c r="BC85" s="28">
        <f t="shared" si="12"/>
        <v>-0.50351999999566033</v>
      </c>
      <c r="BD85" s="33">
        <f t="shared" si="13"/>
        <v>13589.280740000004</v>
      </c>
      <c r="BE85" s="34">
        <f t="shared" si="14"/>
        <v>13597.670000000002</v>
      </c>
      <c r="BF85" s="38" t="s">
        <v>203</v>
      </c>
      <c r="BG85" s="36" t="s">
        <v>204</v>
      </c>
      <c r="BH85" s="84">
        <f>'лист 1'!AC86</f>
        <v>277.82585999999424</v>
      </c>
      <c r="BI85" s="107">
        <v>0</v>
      </c>
      <c r="BJ85" s="102">
        <f>'лист 1'!AD86</f>
        <v>0</v>
      </c>
      <c r="BK85" s="110">
        <v>278.33999999999997</v>
      </c>
      <c r="BL85" s="101"/>
      <c r="CF85" s="28">
        <f t="shared" si="18"/>
        <v>1.0620000010078456E-2</v>
      </c>
      <c r="CG85" s="33">
        <f t="shared" si="19"/>
        <v>277.82585999999424</v>
      </c>
      <c r="CH85" s="34">
        <f t="shared" si="20"/>
        <v>278.33999999999997</v>
      </c>
      <c r="CI85" s="113" t="s">
        <v>203</v>
      </c>
      <c r="CJ85" s="36" t="s">
        <v>204</v>
      </c>
    </row>
    <row r="86" spans="1:88" s="21" customFormat="1" ht="14.45" hidden="1" customHeight="1" x14ac:dyDescent="0.25">
      <c r="A86" s="113" t="s">
        <v>205</v>
      </c>
      <c r="B86" s="36" t="s">
        <v>206</v>
      </c>
      <c r="C86" s="37">
        <v>527.50191000000075</v>
      </c>
      <c r="D86" s="30">
        <v>0</v>
      </c>
      <c r="E86" s="31"/>
      <c r="F86" s="21">
        <v>0</v>
      </c>
      <c r="G86" s="31"/>
      <c r="H86" s="27">
        <f>'лист 1'!E87</f>
        <v>0</v>
      </c>
      <c r="I86" s="31"/>
      <c r="J86" s="27">
        <f>'лист 1'!F87</f>
        <v>98.52000000000001</v>
      </c>
      <c r="K86" s="31"/>
      <c r="L86" s="27">
        <f>'лист 1'!G87</f>
        <v>47.53</v>
      </c>
      <c r="M86" s="31"/>
      <c r="N86" s="32">
        <v>1532.19</v>
      </c>
      <c r="O86" s="31">
        <v>1600</v>
      </c>
      <c r="P86" s="27">
        <f>'лист 1'!I87</f>
        <v>1453.8799999999999</v>
      </c>
      <c r="Q86" s="31">
        <v>1983</v>
      </c>
      <c r="R86" s="27">
        <f>'лист 1'!J87</f>
        <v>1315.6405799999998</v>
      </c>
      <c r="S86" s="31">
        <v>1320</v>
      </c>
      <c r="T86" s="27">
        <f>'лист 1'!K87</f>
        <v>1381.95</v>
      </c>
      <c r="U86" s="31">
        <v>1400</v>
      </c>
      <c r="V86" s="27">
        <f>'лист 1'!L87</f>
        <v>459.4791799999926</v>
      </c>
      <c r="W86" s="31">
        <v>550</v>
      </c>
      <c r="X86" s="27">
        <f>'лист 1'!M87</f>
        <v>0</v>
      </c>
      <c r="Y86" s="31"/>
      <c r="Z86" s="27">
        <f>'лист 1'!N87</f>
        <v>0</v>
      </c>
      <c r="AA86" s="31"/>
      <c r="AB86" s="28">
        <f t="shared" si="21"/>
        <v>1091.3121500000079</v>
      </c>
      <c r="AC86" s="29">
        <f t="shared" si="22"/>
        <v>6289.1897599999929</v>
      </c>
      <c r="AD86" s="29">
        <f t="shared" si="23"/>
        <v>6853</v>
      </c>
      <c r="AE86" s="30">
        <f>'лист 1'!P87</f>
        <v>0</v>
      </c>
      <c r="AF86" s="31"/>
      <c r="AG86" s="32">
        <f>'лист 1'!Q87</f>
        <v>0</v>
      </c>
      <c r="AH86" s="31"/>
      <c r="AI86" s="32">
        <f>'лист 1'!R87</f>
        <v>0</v>
      </c>
      <c r="AJ86" s="31"/>
      <c r="AK86" s="27">
        <f>'лист 1'!S87</f>
        <v>0</v>
      </c>
      <c r="AL86" s="42"/>
      <c r="AM86" s="45">
        <f>'лист 1'!T87</f>
        <v>514.82967999999676</v>
      </c>
      <c r="AN86" s="44"/>
      <c r="AO86" s="27">
        <f>'лист 1'!U87</f>
        <v>734.74562000000901</v>
      </c>
      <c r="AP86" s="31"/>
      <c r="AQ86" s="27">
        <f>'лист 1'!V87</f>
        <v>1937.9683199999963</v>
      </c>
      <c r="AR86" s="31"/>
      <c r="AS86" s="27">
        <f>'лист 1'!W87</f>
        <v>414.04170000000056</v>
      </c>
      <c r="AT86" s="31"/>
      <c r="AU86" s="27">
        <f>'лист 1'!X87</f>
        <v>727.50310000000354</v>
      </c>
      <c r="AV86" s="31"/>
      <c r="AW86" s="27">
        <f>'лист 1'!Y87</f>
        <v>15123.04126</v>
      </c>
      <c r="AX86" s="31"/>
      <c r="AY86" s="27">
        <f>'лист 1'!Z87</f>
        <v>14976.93441999999</v>
      </c>
      <c r="AZ86" s="31"/>
      <c r="BA86" s="27">
        <f>'лист 1'!AA87</f>
        <v>21.608340000012397</v>
      </c>
      <c r="BB86" s="31">
        <v>35000</v>
      </c>
      <c r="BC86" s="28">
        <f t="shared" si="12"/>
        <v>1640.6397099999986</v>
      </c>
      <c r="BD86" s="33">
        <f t="shared" si="13"/>
        <v>34450.672440000009</v>
      </c>
      <c r="BE86" s="34">
        <f t="shared" si="14"/>
        <v>35000</v>
      </c>
      <c r="BF86" s="40" t="s">
        <v>205</v>
      </c>
      <c r="BG86" s="39" t="s">
        <v>206</v>
      </c>
      <c r="BH86" s="84">
        <f>'лист 1'!AC87</f>
        <v>0</v>
      </c>
      <c r="BI86" s="107">
        <v>0</v>
      </c>
      <c r="BJ86" s="102">
        <f>'лист 1'!AD87</f>
        <v>0</v>
      </c>
      <c r="BK86" s="109"/>
      <c r="BL86" s="101"/>
      <c r="CF86" s="28">
        <f t="shared" si="18"/>
        <v>1640.6397099999986</v>
      </c>
      <c r="CG86" s="33">
        <f t="shared" si="19"/>
        <v>0</v>
      </c>
      <c r="CH86" s="34">
        <f t="shared" si="20"/>
        <v>0</v>
      </c>
      <c r="CI86" s="113" t="s">
        <v>205</v>
      </c>
      <c r="CJ86" s="36" t="s">
        <v>206</v>
      </c>
    </row>
    <row r="87" spans="1:88" s="21" customFormat="1" ht="15" x14ac:dyDescent="0.25">
      <c r="A87" s="113" t="s">
        <v>207</v>
      </c>
      <c r="B87" s="36" t="s">
        <v>208</v>
      </c>
      <c r="C87" s="37">
        <v>0</v>
      </c>
      <c r="D87" s="30">
        <v>0</v>
      </c>
      <c r="E87" s="31"/>
      <c r="F87" s="21">
        <v>0</v>
      </c>
      <c r="G87" s="31"/>
      <c r="H87" s="27">
        <f>'лист 1'!E88</f>
        <v>0</v>
      </c>
      <c r="I87" s="31"/>
      <c r="J87" s="27">
        <f>'лист 1'!F88</f>
        <v>390.81</v>
      </c>
      <c r="K87" s="31"/>
      <c r="L87" s="27">
        <f>'лист 1'!G88</f>
        <v>2612.17</v>
      </c>
      <c r="M87" s="31">
        <v>2612.17</v>
      </c>
      <c r="N87" s="32">
        <v>2082.23</v>
      </c>
      <c r="O87" s="31"/>
      <c r="P87" s="27">
        <f>'лист 1'!I88</f>
        <v>3074.22</v>
      </c>
      <c r="Q87" s="31"/>
      <c r="R87" s="27">
        <f>'лист 1'!J88</f>
        <v>2727.7987799999983</v>
      </c>
      <c r="S87" s="31">
        <v>5547.26</v>
      </c>
      <c r="T87" s="27">
        <f>'лист 1'!K88</f>
        <v>1069.6600000000001</v>
      </c>
      <c r="U87" s="31"/>
      <c r="V87" s="27">
        <f>'лист 1'!L88</f>
        <v>149.56079999999216</v>
      </c>
      <c r="W87" s="31">
        <v>3947.46</v>
      </c>
      <c r="X87" s="27">
        <f>'лист 1'!M88</f>
        <v>0</v>
      </c>
      <c r="Y87" s="31"/>
      <c r="Z87" s="27">
        <f>'лист 1'!N88</f>
        <v>0</v>
      </c>
      <c r="AA87" s="31"/>
      <c r="AB87" s="28">
        <f t="shared" si="21"/>
        <v>0.44042000000990811</v>
      </c>
      <c r="AC87" s="29">
        <f t="shared" si="22"/>
        <v>12106.44957999999</v>
      </c>
      <c r="AD87" s="29">
        <f t="shared" si="23"/>
        <v>12106.89</v>
      </c>
      <c r="AE87" s="30">
        <f>'лист 1'!P88</f>
        <v>0</v>
      </c>
      <c r="AF87" s="31"/>
      <c r="AG87" s="32">
        <f>'лист 1'!Q88</f>
        <v>0</v>
      </c>
      <c r="AH87" s="31"/>
      <c r="AI87" s="32">
        <f>'лист 1'!R88</f>
        <v>0</v>
      </c>
      <c r="AJ87" s="31"/>
      <c r="AK87" s="27">
        <f>'лист 1'!S88</f>
        <v>0</v>
      </c>
      <c r="AL87" s="42"/>
      <c r="AM87" s="45">
        <f>'лист 1'!T88</f>
        <v>1601.5983800000008</v>
      </c>
      <c r="AN87" s="44"/>
      <c r="AO87" s="27">
        <f>'лист 1'!U88</f>
        <v>640.7035799999959</v>
      </c>
      <c r="AP87" s="31">
        <v>1601.16</v>
      </c>
      <c r="AQ87" s="27">
        <f>'лист 1'!V88</f>
        <v>2493.1221400000013</v>
      </c>
      <c r="AR87" s="31"/>
      <c r="AS87" s="27">
        <f>'лист 1'!W88</f>
        <v>3000.7664800000098</v>
      </c>
      <c r="AT87" s="31">
        <v>2493.12</v>
      </c>
      <c r="AU87" s="27">
        <f>'лист 1'!X88</f>
        <v>481.00419999999139</v>
      </c>
      <c r="AV87" s="31">
        <v>3641.47</v>
      </c>
      <c r="AW87" s="27">
        <f>'лист 1'!Y88</f>
        <v>446.32254000000188</v>
      </c>
      <c r="AX87" s="31">
        <v>927.33</v>
      </c>
      <c r="AY87" s="27">
        <f>'лист 1'!Z88</f>
        <v>81.181080000025446</v>
      </c>
      <c r="AZ87" s="31"/>
      <c r="BA87" s="27">
        <f>'лист 1'!AA88</f>
        <v>506.25425999996958</v>
      </c>
      <c r="BB87" s="31">
        <v>587.42999999999995</v>
      </c>
      <c r="BC87" s="28">
        <f t="shared" si="12"/>
        <v>-2.2399999852495966E-3</v>
      </c>
      <c r="BD87" s="33">
        <f t="shared" si="13"/>
        <v>9250.9526599999954</v>
      </c>
      <c r="BE87" s="34">
        <f t="shared" si="14"/>
        <v>9250.51</v>
      </c>
      <c r="BF87" s="38" t="s">
        <v>207</v>
      </c>
      <c r="BG87" s="36" t="s">
        <v>208</v>
      </c>
      <c r="BH87" s="84">
        <f>'лист 1'!AC88</f>
        <v>33.367099999992718</v>
      </c>
      <c r="BI87" s="107">
        <v>0</v>
      </c>
      <c r="BJ87" s="102">
        <f>'лист 1'!AD88</f>
        <v>0</v>
      </c>
      <c r="BK87" s="109"/>
      <c r="BL87" s="101"/>
      <c r="CF87" s="28">
        <f t="shared" si="18"/>
        <v>-33.369339999977967</v>
      </c>
      <c r="CG87" s="33">
        <f t="shared" si="19"/>
        <v>33.367099999992718</v>
      </c>
      <c r="CH87" s="34">
        <f t="shared" si="20"/>
        <v>0</v>
      </c>
      <c r="CI87" s="113" t="s">
        <v>207</v>
      </c>
      <c r="CJ87" s="36" t="s">
        <v>208</v>
      </c>
    </row>
    <row r="88" spans="1:88" s="21" customFormat="1" ht="15" hidden="1" x14ac:dyDescent="0.25">
      <c r="A88" s="113" t="s">
        <v>209</v>
      </c>
      <c r="B88" s="52" t="s">
        <v>210</v>
      </c>
      <c r="C88" s="37">
        <v>-126.17403000000195</v>
      </c>
      <c r="D88" s="30">
        <v>70.430000000000007</v>
      </c>
      <c r="E88" s="31">
        <v>67.19</v>
      </c>
      <c r="F88" s="21">
        <v>67.190000000000012</v>
      </c>
      <c r="G88" s="31"/>
      <c r="H88" s="27">
        <f>'лист 1'!E89</f>
        <v>70.430000000000007</v>
      </c>
      <c r="I88" s="31"/>
      <c r="J88" s="27">
        <f>'лист 1'!F89</f>
        <v>132.87</v>
      </c>
      <c r="K88" s="31">
        <v>399.91</v>
      </c>
      <c r="L88" s="27">
        <f>'лист 1'!G89</f>
        <v>163.98000000000002</v>
      </c>
      <c r="M88" s="31"/>
      <c r="N88" s="32">
        <v>608.17000000000007</v>
      </c>
      <c r="O88" s="31">
        <v>645.97</v>
      </c>
      <c r="P88" s="27">
        <f>'лист 1'!I89</f>
        <v>641.54</v>
      </c>
      <c r="Q88" s="31">
        <v>767.72</v>
      </c>
      <c r="R88" s="27">
        <f>'лист 1'!J89</f>
        <v>642.24564000000373</v>
      </c>
      <c r="S88" s="31"/>
      <c r="T88" s="27">
        <f>'лист 1'!K89</f>
        <v>531.85</v>
      </c>
      <c r="U88" s="31"/>
      <c r="V88" s="27">
        <f>'лист 1'!L89</f>
        <v>442.03450000001106</v>
      </c>
      <c r="W88" s="31">
        <v>1174.0899999999999</v>
      </c>
      <c r="X88" s="27">
        <f>'лист 1'!M89</f>
        <v>106.32409999999047</v>
      </c>
      <c r="Y88" s="31"/>
      <c r="Z88" s="27">
        <f>'лист 1'!N89</f>
        <v>60.03243999999426</v>
      </c>
      <c r="AA88" s="31">
        <v>548.36</v>
      </c>
      <c r="AB88" s="28">
        <f t="shared" si="21"/>
        <v>-60.030710000000909</v>
      </c>
      <c r="AC88" s="29">
        <f t="shared" si="22"/>
        <v>3537.0966799999992</v>
      </c>
      <c r="AD88" s="29">
        <f t="shared" si="23"/>
        <v>3603.2400000000002</v>
      </c>
      <c r="AE88" s="30">
        <f>'лист 1'!P89</f>
        <v>62.120200000000679</v>
      </c>
      <c r="AF88" s="31">
        <v>122.15900000000001</v>
      </c>
      <c r="AG88" s="32">
        <f>'лист 1'!Q89</f>
        <v>58.422320000000994</v>
      </c>
      <c r="AH88" s="31"/>
      <c r="AI88" s="32">
        <f>'лист 1'!R89</f>
        <v>54.729040000000012</v>
      </c>
      <c r="AJ88" s="31"/>
      <c r="AK88" s="27">
        <f>'лист 1'!S89</f>
        <v>63.165259999995463</v>
      </c>
      <c r="AL88" s="42">
        <v>113.15</v>
      </c>
      <c r="AM88" s="45">
        <f>'лист 1'!T89</f>
        <v>137.94346000000962</v>
      </c>
      <c r="AN88" s="44">
        <v>201.11</v>
      </c>
      <c r="AO88" s="27">
        <f>'лист 1'!U89</f>
        <v>686.35020000000463</v>
      </c>
      <c r="AP88" s="31"/>
      <c r="AQ88" s="27">
        <f>'лист 1'!V89</f>
        <v>606.3296399999972</v>
      </c>
      <c r="AR88" s="31">
        <v>1292.68</v>
      </c>
      <c r="AS88" s="27">
        <f>'лист 1'!W89</f>
        <v>754.53422000000137</v>
      </c>
      <c r="AT88" s="31"/>
      <c r="AU88" s="27">
        <f>'лист 1'!X89</f>
        <v>392.67333999999278</v>
      </c>
      <c r="AV88" s="31">
        <v>1147.2</v>
      </c>
      <c r="AW88" s="27">
        <f>'лист 1'!Y89</f>
        <v>101.39381999999821</v>
      </c>
      <c r="AX88" s="31"/>
      <c r="AY88" s="27">
        <f>'лист 1'!Z89</f>
        <v>66.954580000001926</v>
      </c>
      <c r="AZ88" s="31">
        <v>168.34</v>
      </c>
      <c r="BA88" s="27">
        <f>'лист 1'!AA89</f>
        <v>68.280480000004502</v>
      </c>
      <c r="BB88" s="31"/>
      <c r="BC88" s="28">
        <f t="shared" si="12"/>
        <v>-68.288270000008197</v>
      </c>
      <c r="BD88" s="33">
        <f t="shared" si="13"/>
        <v>3052.8965600000074</v>
      </c>
      <c r="BE88" s="34">
        <f t="shared" si="14"/>
        <v>3044.6390000000001</v>
      </c>
      <c r="BF88" s="35" t="s">
        <v>209</v>
      </c>
      <c r="BG88" s="53" t="s">
        <v>210</v>
      </c>
      <c r="BH88" s="84">
        <f>'лист 1'!AC89</f>
        <v>68.455800000001346</v>
      </c>
      <c r="BI88" s="107">
        <v>136.74</v>
      </c>
      <c r="BJ88" s="102">
        <f>'лист 1'!AD89</f>
        <v>0</v>
      </c>
      <c r="BK88" s="109"/>
      <c r="BL88" s="101"/>
      <c r="CF88" s="28">
        <f t="shared" si="18"/>
        <v>-4.0700000095341693E-3</v>
      </c>
      <c r="CG88" s="33">
        <f t="shared" si="19"/>
        <v>68.455800000001346</v>
      </c>
      <c r="CH88" s="34">
        <f t="shared" si="20"/>
        <v>136.74</v>
      </c>
      <c r="CI88" s="113" t="s">
        <v>209</v>
      </c>
      <c r="CJ88" s="52" t="s">
        <v>210</v>
      </c>
    </row>
    <row r="89" spans="1:88" s="21" customFormat="1" ht="15" hidden="1" x14ac:dyDescent="0.25">
      <c r="A89" s="113" t="s">
        <v>211</v>
      </c>
      <c r="B89" s="52" t="s">
        <v>210</v>
      </c>
      <c r="C89" s="37">
        <v>-11.452469999998357</v>
      </c>
      <c r="D89" s="30">
        <v>11.450000000000001</v>
      </c>
      <c r="E89" s="31"/>
      <c r="F89" s="21">
        <v>8.2100000000000009</v>
      </c>
      <c r="G89" s="31"/>
      <c r="H89" s="27">
        <f>'лист 1'!E90</f>
        <v>0</v>
      </c>
      <c r="I89" s="31"/>
      <c r="J89" s="27">
        <f>'лист 1'!F90</f>
        <v>11.450000000000001</v>
      </c>
      <c r="K89" s="31">
        <v>42.57</v>
      </c>
      <c r="L89" s="27">
        <f>'лист 1'!G90</f>
        <v>8.2100000000000009</v>
      </c>
      <c r="M89" s="31"/>
      <c r="N89" s="32">
        <v>384.14000000000004</v>
      </c>
      <c r="O89" s="31">
        <v>380.89</v>
      </c>
      <c r="P89" s="27">
        <f>'лист 1'!I90</f>
        <v>261.42</v>
      </c>
      <c r="Q89" s="31">
        <v>272.88</v>
      </c>
      <c r="R89" s="27">
        <f>'лист 1'!J90</f>
        <v>357.7658400000023</v>
      </c>
      <c r="S89" s="31"/>
      <c r="T89" s="27">
        <f>'лист 1'!K90</f>
        <v>18.36</v>
      </c>
      <c r="U89" s="31"/>
      <c r="V89" s="27">
        <f>'лист 1'!L90</f>
        <v>66.909779999999117</v>
      </c>
      <c r="W89" s="31">
        <v>376.12</v>
      </c>
      <c r="X89" s="27">
        <f>'лист 1'!M90</f>
        <v>9.4794999999971328</v>
      </c>
      <c r="Y89" s="31"/>
      <c r="Z89" s="27">
        <f>'лист 1'!N90</f>
        <v>8.4381000000061981</v>
      </c>
      <c r="AA89" s="31">
        <v>76.39</v>
      </c>
      <c r="AB89" s="28">
        <f t="shared" si="21"/>
        <v>-8.4356900000029782</v>
      </c>
      <c r="AC89" s="29">
        <f t="shared" si="22"/>
        <v>1145.8332200000048</v>
      </c>
      <c r="AD89" s="29">
        <f t="shared" si="23"/>
        <v>1148.8500000000001</v>
      </c>
      <c r="AE89" s="30">
        <f>'лист 1'!P90</f>
        <v>8.6107400000004315</v>
      </c>
      <c r="AF89" s="31">
        <v>17.05</v>
      </c>
      <c r="AG89" s="32">
        <f>'лист 1'!Q90</f>
        <v>7.9966399999978508</v>
      </c>
      <c r="AH89" s="31"/>
      <c r="AI89" s="32">
        <f>'лист 1'!R90</f>
        <v>7.4087399999958414</v>
      </c>
      <c r="AJ89" s="31"/>
      <c r="AK89" s="27">
        <f>'лист 1'!S90</f>
        <v>10.07261999999937</v>
      </c>
      <c r="AL89" s="42">
        <v>15.41</v>
      </c>
      <c r="AM89" s="45">
        <f>'лист 1'!T90</f>
        <v>10.299220000002634</v>
      </c>
      <c r="AN89" s="44">
        <v>20.37</v>
      </c>
      <c r="AO89" s="27">
        <f>'лист 1'!U90</f>
        <v>564.44576000000495</v>
      </c>
      <c r="AP89" s="31"/>
      <c r="AQ89" s="27">
        <f>'лист 1'!V90</f>
        <v>195.50715999999241</v>
      </c>
      <c r="AR89" s="31">
        <v>759.96</v>
      </c>
      <c r="AS89" s="27">
        <f>'лист 1'!W90</f>
        <v>277.05898000000633</v>
      </c>
      <c r="AT89" s="31"/>
      <c r="AU89" s="27">
        <f>'лист 1'!X90</f>
        <v>14.686359999995112</v>
      </c>
      <c r="AV89" s="31">
        <v>291.75</v>
      </c>
      <c r="AW89" s="27">
        <f>'лист 1'!Y90</f>
        <v>17.354620000004783</v>
      </c>
      <c r="AX89" s="31"/>
      <c r="AY89" s="27">
        <f>'лист 1'!Z90</f>
        <v>10.066600000000236</v>
      </c>
      <c r="AZ89" s="31">
        <v>27.41</v>
      </c>
      <c r="BA89" s="27">
        <f>'лист 1'!AA90</f>
        <v>9.8504199999964488</v>
      </c>
      <c r="BB89" s="31"/>
      <c r="BC89" s="28">
        <f t="shared" si="12"/>
        <v>-9.8435499999993681</v>
      </c>
      <c r="BD89" s="33">
        <f t="shared" si="13"/>
        <v>1133.3578599999964</v>
      </c>
      <c r="BE89" s="34">
        <f t="shared" si="14"/>
        <v>1131.95</v>
      </c>
      <c r="BF89" s="35" t="s">
        <v>211</v>
      </c>
      <c r="BG89" s="53" t="s">
        <v>210</v>
      </c>
      <c r="BH89" s="84">
        <f>'лист 1'!AC90</f>
        <v>9.5518999999988967</v>
      </c>
      <c r="BI89" s="107">
        <v>19.399999999999999</v>
      </c>
      <c r="BJ89" s="102">
        <f>'лист 1'!AD90</f>
        <v>0</v>
      </c>
      <c r="BK89" s="109"/>
      <c r="BL89" s="101"/>
      <c r="CF89" s="28">
        <f t="shared" si="18"/>
        <v>4.5500000017337783E-3</v>
      </c>
      <c r="CG89" s="33">
        <f t="shared" si="19"/>
        <v>9.5518999999988967</v>
      </c>
      <c r="CH89" s="34">
        <f t="shared" si="20"/>
        <v>19.399999999999999</v>
      </c>
      <c r="CI89" s="113" t="s">
        <v>211</v>
      </c>
      <c r="CJ89" s="52" t="s">
        <v>210</v>
      </c>
    </row>
    <row r="90" spans="1:88" s="21" customFormat="1" ht="14.45" hidden="1" customHeight="1" x14ac:dyDescent="0.25">
      <c r="A90" s="113" t="s">
        <v>212</v>
      </c>
      <c r="B90" s="52" t="s">
        <v>193</v>
      </c>
      <c r="C90" s="37">
        <v>0</v>
      </c>
      <c r="D90" s="30">
        <v>0</v>
      </c>
      <c r="E90" s="31"/>
      <c r="F90" s="21">
        <v>0</v>
      </c>
      <c r="G90" s="31"/>
      <c r="H90" s="27">
        <f>'лист 1'!E91</f>
        <v>0</v>
      </c>
      <c r="I90" s="31"/>
      <c r="J90" s="27">
        <f>'лист 1'!F91</f>
        <v>0</v>
      </c>
      <c r="K90" s="31"/>
      <c r="L90" s="27">
        <f>'лист 1'!G91</f>
        <v>0</v>
      </c>
      <c r="M90" s="31">
        <v>0</v>
      </c>
      <c r="N90" s="32">
        <v>44.070000000000007</v>
      </c>
      <c r="O90" s="31"/>
      <c r="P90" s="27">
        <f>'лист 1'!I91</f>
        <v>8.94</v>
      </c>
      <c r="Q90" s="31">
        <v>500</v>
      </c>
      <c r="R90" s="27">
        <f>'лист 1'!J91</f>
        <v>324.58295999999979</v>
      </c>
      <c r="S90" s="31"/>
      <c r="T90" s="27">
        <f>'лист 1'!K91</f>
        <v>0</v>
      </c>
      <c r="U90" s="31">
        <v>1000</v>
      </c>
      <c r="V90" s="27">
        <f>'лист 1'!L91</f>
        <v>0</v>
      </c>
      <c r="W90" s="31"/>
      <c r="X90" s="27">
        <f>'лист 1'!M91</f>
        <v>0</v>
      </c>
      <c r="Y90" s="31"/>
      <c r="Z90" s="27">
        <f>'лист 1'!N91</f>
        <v>0</v>
      </c>
      <c r="AA90" s="31"/>
      <c r="AB90" s="28">
        <f t="shared" si="21"/>
        <v>1122.4070400000003</v>
      </c>
      <c r="AC90" s="29">
        <f t="shared" si="22"/>
        <v>377.59295999999978</v>
      </c>
      <c r="AD90" s="29">
        <f t="shared" si="23"/>
        <v>1500</v>
      </c>
      <c r="AE90" s="30">
        <f>'лист 1'!P91</f>
        <v>0</v>
      </c>
      <c r="AF90" s="31"/>
      <c r="AG90" s="32">
        <f>'лист 1'!Q91</f>
        <v>0</v>
      </c>
      <c r="AH90" s="31"/>
      <c r="AI90" s="32">
        <f>'лист 1'!R91</f>
        <v>0</v>
      </c>
      <c r="AJ90" s="31"/>
      <c r="AK90" s="27">
        <f>'лист 1'!S91</f>
        <v>0</v>
      </c>
      <c r="AL90" s="42"/>
      <c r="AM90" s="45">
        <f>'лист 1'!T91</f>
        <v>132.10921999999994</v>
      </c>
      <c r="AN90" s="44"/>
      <c r="AO90" s="27">
        <f>'лист 1'!U91</f>
        <v>67.237999999999786</v>
      </c>
      <c r="AP90" s="31"/>
      <c r="AQ90" s="27">
        <f>'лист 1'!V91</f>
        <v>24.606320000000657</v>
      </c>
      <c r="AR90" s="31"/>
      <c r="AS90" s="27">
        <f>'лист 1'!W91</f>
        <v>82.38539999999962</v>
      </c>
      <c r="AT90" s="31"/>
      <c r="AU90" s="27">
        <f>'лист 1'!X91</f>
        <v>0</v>
      </c>
      <c r="AV90" s="31"/>
      <c r="AW90" s="27">
        <f>'лист 1'!Y91</f>
        <v>0</v>
      </c>
      <c r="AX90" s="31"/>
      <c r="AY90" s="27">
        <f>'лист 1'!Z91</f>
        <v>0</v>
      </c>
      <c r="AZ90" s="31">
        <v>1000</v>
      </c>
      <c r="BA90" s="27">
        <f>'лист 1'!AA91</f>
        <v>0</v>
      </c>
      <c r="BB90" s="31">
        <v>1000</v>
      </c>
      <c r="BC90" s="28">
        <f t="shared" si="12"/>
        <v>2816.0681000000004</v>
      </c>
      <c r="BD90" s="33">
        <f t="shared" si="13"/>
        <v>306.33893999999998</v>
      </c>
      <c r="BE90" s="34">
        <f t="shared" si="14"/>
        <v>2000</v>
      </c>
      <c r="BF90" s="35" t="s">
        <v>212</v>
      </c>
      <c r="BG90" s="52" t="s">
        <v>193</v>
      </c>
      <c r="BH90" s="84">
        <f>'лист 1'!AC91</f>
        <v>0</v>
      </c>
      <c r="BI90" s="107">
        <v>0</v>
      </c>
      <c r="BJ90" s="102">
        <f>'лист 1'!AD91</f>
        <v>0</v>
      </c>
      <c r="BK90" s="109"/>
      <c r="BL90" s="101"/>
      <c r="CF90" s="28">
        <f t="shared" si="18"/>
        <v>2816.0681000000004</v>
      </c>
      <c r="CG90" s="33">
        <f t="shared" si="19"/>
        <v>0</v>
      </c>
      <c r="CH90" s="34">
        <f t="shared" si="20"/>
        <v>0</v>
      </c>
      <c r="CI90" s="113" t="s">
        <v>212</v>
      </c>
      <c r="CJ90" s="52" t="s">
        <v>193</v>
      </c>
    </row>
    <row r="91" spans="1:88" s="21" customFormat="1" ht="15" hidden="1" x14ac:dyDescent="0.25">
      <c r="A91" s="113" t="s">
        <v>213</v>
      </c>
      <c r="B91" s="36" t="s">
        <v>214</v>
      </c>
      <c r="C91" s="37">
        <v>-1128.6281300000001</v>
      </c>
      <c r="D91" s="30">
        <v>0</v>
      </c>
      <c r="E91" s="31"/>
      <c r="F91" s="21">
        <v>0</v>
      </c>
      <c r="G91" s="31"/>
      <c r="H91" s="27">
        <f>'лист 1'!E92</f>
        <v>0</v>
      </c>
      <c r="I91" s="31"/>
      <c r="J91" s="27">
        <f>'лист 1'!F92</f>
        <v>0</v>
      </c>
      <c r="K91" s="31"/>
      <c r="L91" s="27">
        <f>'лист 1'!G92</f>
        <v>0</v>
      </c>
      <c r="M91" s="31"/>
      <c r="N91" s="32">
        <v>827.8900000000001</v>
      </c>
      <c r="O91" s="31"/>
      <c r="P91" s="27">
        <f>'лист 1'!I92</f>
        <v>1096.56</v>
      </c>
      <c r="Q91" s="31"/>
      <c r="R91" s="27">
        <f>'лист 1'!J92</f>
        <v>1002.2152000000018</v>
      </c>
      <c r="S91" s="31"/>
      <c r="T91" s="27">
        <f>'лист 1'!K92</f>
        <v>916.99</v>
      </c>
      <c r="U91" s="31"/>
      <c r="V91" s="27">
        <f>'лист 1'!L92</f>
        <v>254.02247999999648</v>
      </c>
      <c r="W91" s="31">
        <v>4972.28</v>
      </c>
      <c r="X91" s="27">
        <f>'лист 1'!M92</f>
        <v>0.59003999999824375</v>
      </c>
      <c r="Y91" s="31"/>
      <c r="Z91" s="27">
        <f>'лист 1'!N92</f>
        <v>0</v>
      </c>
      <c r="AA91" s="31"/>
      <c r="AB91" s="28">
        <f t="shared" si="21"/>
        <v>-254.61584999999741</v>
      </c>
      <c r="AC91" s="29">
        <f t="shared" si="22"/>
        <v>4098.2677199999971</v>
      </c>
      <c r="AD91" s="29">
        <f t="shared" si="23"/>
        <v>4972.28</v>
      </c>
      <c r="AE91" s="30">
        <f>'лист 1'!P92</f>
        <v>0</v>
      </c>
      <c r="AF91" s="31"/>
      <c r="AG91" s="32">
        <f>'лист 1'!Q92</f>
        <v>0</v>
      </c>
      <c r="AH91" s="31"/>
      <c r="AI91" s="32">
        <f>'лист 1'!R92</f>
        <v>0.20562000000123587</v>
      </c>
      <c r="AJ91" s="31"/>
      <c r="AK91" s="27">
        <f>'лист 1'!S92</f>
        <v>3.1647600000024068</v>
      </c>
      <c r="AL91" s="42"/>
      <c r="AM91" s="45">
        <f>'лист 1'!T92</f>
        <v>163.18180000000095</v>
      </c>
      <c r="AN91" s="44"/>
      <c r="AO91" s="27">
        <f>'лист 1'!U92</f>
        <v>685.00839999999755</v>
      </c>
      <c r="AP91" s="31">
        <v>1106.18</v>
      </c>
      <c r="AQ91" s="27">
        <f>'лист 1'!V92</f>
        <v>751.90158000000304</v>
      </c>
      <c r="AR91" s="31">
        <v>751.9</v>
      </c>
      <c r="AS91" s="27">
        <f>'лист 1'!W92</f>
        <v>1428.8442999999991</v>
      </c>
      <c r="AT91" s="31"/>
      <c r="AU91" s="27">
        <f>'лист 1'!X92</f>
        <v>1650.3712799999973</v>
      </c>
      <c r="AV91" s="31">
        <v>1428.84</v>
      </c>
      <c r="AW91" s="27">
        <f>'лист 1'!Y92</f>
        <v>2422.5068800000017</v>
      </c>
      <c r="AX91" s="31">
        <v>3300.74</v>
      </c>
      <c r="AY91" s="27">
        <f>'лист 1'!Z92</f>
        <v>415.45373999999708</v>
      </c>
      <c r="AZ91" s="31">
        <v>772.14</v>
      </c>
      <c r="BA91" s="27">
        <f>'лист 1'!AA92</f>
        <v>0</v>
      </c>
      <c r="BB91" s="31">
        <v>415.45</v>
      </c>
      <c r="BC91" s="28">
        <f t="shared" si="12"/>
        <v>-4.2099999982383451E-3</v>
      </c>
      <c r="BD91" s="33">
        <f t="shared" si="13"/>
        <v>7520.6383600000008</v>
      </c>
      <c r="BE91" s="34">
        <f t="shared" si="14"/>
        <v>7775.25</v>
      </c>
      <c r="BF91" s="40" t="s">
        <v>213</v>
      </c>
      <c r="BG91" s="39" t="s">
        <v>214</v>
      </c>
      <c r="BH91" s="84">
        <f>'лист 1'!AC92</f>
        <v>0</v>
      </c>
      <c r="BI91" s="107">
        <v>0</v>
      </c>
      <c r="BJ91" s="102">
        <f>'лист 1'!AD92</f>
        <v>0</v>
      </c>
      <c r="BK91" s="109"/>
      <c r="BL91" s="101"/>
      <c r="CF91" s="28">
        <f t="shared" si="18"/>
        <v>-4.2099999982383451E-3</v>
      </c>
      <c r="CG91" s="33">
        <f t="shared" si="19"/>
        <v>0</v>
      </c>
      <c r="CH91" s="34">
        <f t="shared" si="20"/>
        <v>0</v>
      </c>
      <c r="CI91" s="113" t="s">
        <v>213</v>
      </c>
      <c r="CJ91" s="36" t="s">
        <v>214</v>
      </c>
    </row>
    <row r="92" spans="1:88" s="21" customFormat="1" ht="14.45" hidden="1" customHeight="1" x14ac:dyDescent="0.25">
      <c r="A92" s="113" t="s">
        <v>215</v>
      </c>
      <c r="B92" s="36" t="s">
        <v>216</v>
      </c>
      <c r="C92" s="37">
        <v>2300.8548400000063</v>
      </c>
      <c r="D92" s="30">
        <v>8.2100000000000009</v>
      </c>
      <c r="E92" s="31"/>
      <c r="F92" s="21">
        <v>3.24</v>
      </c>
      <c r="G92" s="31"/>
      <c r="H92" s="27">
        <f>'лист 1'!E93</f>
        <v>8.2100000000000009</v>
      </c>
      <c r="I92" s="31"/>
      <c r="J92" s="27">
        <f>'лист 1'!F93</f>
        <v>8.2100000000000009</v>
      </c>
      <c r="K92" s="31"/>
      <c r="L92" s="27">
        <f>'лист 1'!G93</f>
        <v>1640.8700000000003</v>
      </c>
      <c r="M92" s="31"/>
      <c r="N92" s="32">
        <v>1589.91</v>
      </c>
      <c r="O92" s="31">
        <v>3000</v>
      </c>
      <c r="P92" s="27">
        <f>'лист 1'!I93</f>
        <v>2312.1</v>
      </c>
      <c r="Q92" s="31">
        <v>2312.1</v>
      </c>
      <c r="R92" s="27">
        <f>'лист 1'!J93</f>
        <v>2486.9895599999945</v>
      </c>
      <c r="S92" s="31">
        <v>2486.9899999999998</v>
      </c>
      <c r="T92" s="27">
        <f>'лист 1'!K93</f>
        <v>2081.14</v>
      </c>
      <c r="U92" s="31">
        <v>2081.14</v>
      </c>
      <c r="V92" s="27">
        <f>'лист 1'!L93</f>
        <v>873.49581999999634</v>
      </c>
      <c r="W92" s="31">
        <v>873.5</v>
      </c>
      <c r="X92" s="27">
        <f>'лист 1'!M93</f>
        <v>6.5788200000022883</v>
      </c>
      <c r="Y92" s="31"/>
      <c r="Z92" s="27">
        <f>'лист 1'!N93</f>
        <v>6.4191199999994746</v>
      </c>
      <c r="AA92" s="31"/>
      <c r="AB92" s="28">
        <f t="shared" si="21"/>
        <v>2029.2115200000144</v>
      </c>
      <c r="AC92" s="29">
        <f t="shared" si="22"/>
        <v>11025.373319999992</v>
      </c>
      <c r="AD92" s="29">
        <f t="shared" si="23"/>
        <v>10753.73</v>
      </c>
      <c r="AE92" s="30">
        <f>'лист 1'!P93</f>
        <v>6.7946199999890542</v>
      </c>
      <c r="AF92" s="31"/>
      <c r="AG92" s="32">
        <f>'лист 1'!Q93</f>
        <v>6.2581999999992144</v>
      </c>
      <c r="AH92" s="31"/>
      <c r="AI92" s="32">
        <f>'лист 1'!R93</f>
        <v>5.9249400000115111</v>
      </c>
      <c r="AJ92" s="31"/>
      <c r="AK92" s="27">
        <f>'лист 1'!S93</f>
        <v>7.1488400000006544</v>
      </c>
      <c r="AL92" s="42"/>
      <c r="AM92" s="45">
        <f>'лист 1'!T93</f>
        <v>3876.9027799999926</v>
      </c>
      <c r="AN92" s="44"/>
      <c r="AO92" s="27">
        <f>'лист 1'!U93</f>
        <v>2199.2650199999966</v>
      </c>
      <c r="AP92" s="31">
        <v>2241.86</v>
      </c>
      <c r="AQ92" s="27">
        <f>'лист 1'!V93</f>
        <v>2356.2350800000072</v>
      </c>
      <c r="AR92" s="31">
        <v>4555.51</v>
      </c>
      <c r="AS92" s="27">
        <f>'лист 1'!W93</f>
        <v>2784.8014800000155</v>
      </c>
      <c r="AT92" s="31">
        <v>2784.8</v>
      </c>
      <c r="AU92" s="27">
        <f>'лист 1'!X93</f>
        <v>2460.342639999993</v>
      </c>
      <c r="AV92" s="31"/>
      <c r="AW92" s="27">
        <f>'лист 1'!Y93</f>
        <v>4838.6906399999871</v>
      </c>
      <c r="AX92" s="31">
        <v>7299.03</v>
      </c>
      <c r="AY92" s="27">
        <f>'лист 1'!Z93</f>
        <v>7.2340199999947075</v>
      </c>
      <c r="AZ92" s="31"/>
      <c r="BA92" s="27">
        <f>'лист 1'!AA93</f>
        <v>7.3209200000143948</v>
      </c>
      <c r="BB92" s="31"/>
      <c r="BC92" s="28">
        <f t="shared" si="12"/>
        <v>353.4923400000107</v>
      </c>
      <c r="BD92" s="33">
        <f t="shared" si="13"/>
        <v>18556.919180000004</v>
      </c>
      <c r="BE92" s="34">
        <f t="shared" si="14"/>
        <v>16881.2</v>
      </c>
      <c r="BF92" s="35" t="s">
        <v>215</v>
      </c>
      <c r="BG92" s="36" t="s">
        <v>216</v>
      </c>
      <c r="BH92" s="84">
        <f>'лист 1'!AC93</f>
        <v>7.1744999999905126</v>
      </c>
      <c r="BI92" s="107">
        <v>0</v>
      </c>
      <c r="BJ92" s="102">
        <f>'лист 1'!AD93</f>
        <v>0</v>
      </c>
      <c r="BK92" s="109"/>
      <c r="BL92" s="101"/>
      <c r="CF92" s="28">
        <f t="shared" si="18"/>
        <v>346.31784000002017</v>
      </c>
      <c r="CG92" s="33">
        <f t="shared" si="19"/>
        <v>7.1744999999905126</v>
      </c>
      <c r="CH92" s="34">
        <f t="shared" si="20"/>
        <v>0</v>
      </c>
      <c r="CI92" s="113" t="s">
        <v>215</v>
      </c>
      <c r="CJ92" s="36" t="s">
        <v>216</v>
      </c>
    </row>
    <row r="93" spans="1:88" s="21" customFormat="1" ht="15" hidden="1" x14ac:dyDescent="0.25">
      <c r="A93" s="113" t="s">
        <v>217</v>
      </c>
      <c r="B93" s="36" t="s">
        <v>218</v>
      </c>
      <c r="C93" s="37">
        <v>64.361459999998488</v>
      </c>
      <c r="D93" s="30">
        <v>0</v>
      </c>
      <c r="E93" s="31"/>
      <c r="F93" s="21">
        <v>0</v>
      </c>
      <c r="G93" s="31"/>
      <c r="H93" s="27">
        <f>'лист 1'!E94</f>
        <v>0</v>
      </c>
      <c r="I93" s="31"/>
      <c r="J93" s="27">
        <f>'лист 1'!F94</f>
        <v>0</v>
      </c>
      <c r="K93" s="31"/>
      <c r="L93" s="27">
        <f>'лист 1'!G94</f>
        <v>114.94000000000001</v>
      </c>
      <c r="M93" s="31"/>
      <c r="N93" s="32">
        <v>203.52</v>
      </c>
      <c r="O93" s="31"/>
      <c r="P93" s="27">
        <f>'лист 1'!I94</f>
        <v>781.18</v>
      </c>
      <c r="Q93" s="31"/>
      <c r="R93" s="27">
        <f>'лист 1'!J94</f>
        <v>429.64461999999719</v>
      </c>
      <c r="S93" s="31"/>
      <c r="T93" s="27">
        <f>'лист 1'!K94</f>
        <v>309.79000000000002</v>
      </c>
      <c r="U93" s="31">
        <v>1500</v>
      </c>
      <c r="V93" s="27">
        <f>'лист 1'!L94</f>
        <v>0</v>
      </c>
      <c r="W93" s="31">
        <v>300</v>
      </c>
      <c r="X93" s="27">
        <f>'лист 1'!M94</f>
        <v>0</v>
      </c>
      <c r="Y93" s="31"/>
      <c r="Z93" s="27">
        <f>'лист 1'!N94</f>
        <v>0</v>
      </c>
      <c r="AA93" s="31"/>
      <c r="AB93" s="28">
        <f t="shared" si="21"/>
        <v>25.286840000001348</v>
      </c>
      <c r="AC93" s="29">
        <f t="shared" si="22"/>
        <v>1839.0746199999971</v>
      </c>
      <c r="AD93" s="29">
        <f t="shared" si="23"/>
        <v>1800</v>
      </c>
      <c r="AE93" s="30">
        <f>'лист 1'!P94</f>
        <v>0</v>
      </c>
      <c r="AF93" s="31"/>
      <c r="AG93" s="32">
        <f>'лист 1'!Q94</f>
        <v>0</v>
      </c>
      <c r="AH93" s="31"/>
      <c r="AI93" s="32">
        <f>'лист 1'!R94</f>
        <v>0</v>
      </c>
      <c r="AJ93" s="31"/>
      <c r="AK93" s="27">
        <f>'лист 1'!S94</f>
        <v>0</v>
      </c>
      <c r="AL93" s="42"/>
      <c r="AM93" s="45">
        <f>'лист 1'!T94</f>
        <v>27.928559999998178</v>
      </c>
      <c r="AN93" s="44"/>
      <c r="AO93" s="27">
        <f>'лист 1'!U94</f>
        <v>223.24338000000336</v>
      </c>
      <c r="AP93" s="31"/>
      <c r="AQ93" s="27">
        <f>'лист 1'!V94</f>
        <v>2491.7074000000011</v>
      </c>
      <c r="AR93" s="31">
        <v>2500</v>
      </c>
      <c r="AS93" s="27">
        <f>'лист 1'!W94</f>
        <v>2856.4890199999936</v>
      </c>
      <c r="AT93" s="31"/>
      <c r="AU93" s="27">
        <f>'лист 1'!X94</f>
        <v>2675.3617999999997</v>
      </c>
      <c r="AV93" s="31"/>
      <c r="AW93" s="27">
        <f>'лист 1'!Y94</f>
        <v>844.83996000000377</v>
      </c>
      <c r="AX93" s="31">
        <v>5000</v>
      </c>
      <c r="AY93" s="27">
        <f>'лист 1'!Z94</f>
        <v>0</v>
      </c>
      <c r="AZ93" s="31"/>
      <c r="BA93" s="27">
        <f>'лист 1'!AA94</f>
        <v>0</v>
      </c>
      <c r="BB93" s="31">
        <v>1600</v>
      </c>
      <c r="BC93" s="28">
        <f t="shared" si="12"/>
        <v>5.7167200000028515</v>
      </c>
      <c r="BD93" s="33">
        <f t="shared" si="13"/>
        <v>9119.5701199999985</v>
      </c>
      <c r="BE93" s="34">
        <f t="shared" si="14"/>
        <v>9100</v>
      </c>
      <c r="BF93" s="40" t="s">
        <v>217</v>
      </c>
      <c r="BG93" s="39" t="s">
        <v>218</v>
      </c>
      <c r="BH93" s="84">
        <f>'лист 1'!AC94</f>
        <v>0</v>
      </c>
      <c r="BI93" s="107">
        <v>0</v>
      </c>
      <c r="BJ93" s="102">
        <f>'лист 1'!AD94</f>
        <v>0</v>
      </c>
      <c r="BK93" s="109"/>
      <c r="BL93" s="101"/>
      <c r="CF93" s="28">
        <f t="shared" si="18"/>
        <v>5.7167200000028515</v>
      </c>
      <c r="CG93" s="33">
        <f t="shared" si="19"/>
        <v>0</v>
      </c>
      <c r="CH93" s="34">
        <f t="shared" si="20"/>
        <v>0</v>
      </c>
      <c r="CI93" s="113" t="s">
        <v>217</v>
      </c>
      <c r="CJ93" s="36" t="s">
        <v>218</v>
      </c>
    </row>
    <row r="94" spans="1:88" s="21" customFormat="1" ht="14.45" hidden="1" customHeight="1" x14ac:dyDescent="0.25">
      <c r="A94" s="113" t="s">
        <v>219</v>
      </c>
      <c r="B94" s="36" t="s">
        <v>220</v>
      </c>
      <c r="C94" s="37">
        <v>88.275739999998677</v>
      </c>
      <c r="D94" s="30">
        <v>0</v>
      </c>
      <c r="E94" s="31"/>
      <c r="F94" s="21">
        <v>0</v>
      </c>
      <c r="G94" s="31"/>
      <c r="H94" s="27">
        <f>'лист 1'!E95</f>
        <v>8.2100000000000009</v>
      </c>
      <c r="I94" s="31"/>
      <c r="J94" s="27">
        <f>'лист 1'!F95</f>
        <v>0</v>
      </c>
      <c r="K94" s="31">
        <v>80</v>
      </c>
      <c r="L94" s="27">
        <f>'лист 1'!G95</f>
        <v>3.24</v>
      </c>
      <c r="M94" s="31"/>
      <c r="N94" s="32">
        <v>126.39</v>
      </c>
      <c r="O94" s="31"/>
      <c r="P94" s="27">
        <f>'лист 1'!I95</f>
        <v>17.88</v>
      </c>
      <c r="Q94" s="31"/>
      <c r="R94" s="27">
        <f>'лист 1'!J95</f>
        <v>70.784459999999811</v>
      </c>
      <c r="S94" s="31">
        <v>367</v>
      </c>
      <c r="T94" s="27">
        <f>'лист 1'!K95</f>
        <v>102.98</v>
      </c>
      <c r="U94" s="31"/>
      <c r="V94" s="27">
        <f>'лист 1'!L95</f>
        <v>2.7369600000000833</v>
      </c>
      <c r="W94" s="31">
        <v>103</v>
      </c>
      <c r="X94" s="27">
        <f>'лист 1'!M95</f>
        <v>2.5664799999997334</v>
      </c>
      <c r="Y94" s="31">
        <v>369.26</v>
      </c>
      <c r="Z94" s="27">
        <f>'лист 1'!N95</f>
        <v>2.4468600000003891</v>
      </c>
      <c r="AA94" s="31">
        <v>2.4500000000000002</v>
      </c>
      <c r="AB94" s="28">
        <f t="shared" si="21"/>
        <v>672.75097999999866</v>
      </c>
      <c r="AC94" s="29">
        <f t="shared" si="22"/>
        <v>337.23476000000005</v>
      </c>
      <c r="AD94" s="29">
        <f t="shared" si="23"/>
        <v>921.71</v>
      </c>
      <c r="AE94" s="30">
        <f>'лист 1'!P95</f>
        <v>2.6096399999998345</v>
      </c>
      <c r="AF94" s="31"/>
      <c r="AG94" s="32">
        <f>'лист 1'!Q95</f>
        <v>2.4259000000001838</v>
      </c>
      <c r="AH94" s="31"/>
      <c r="AI94" s="32">
        <f>'лист 1'!R95</f>
        <v>2.2532599999995697</v>
      </c>
      <c r="AJ94" s="31"/>
      <c r="AK94" s="27">
        <f>'лист 1'!S95</f>
        <v>2.8470200000002492</v>
      </c>
      <c r="AL94" s="42">
        <v>2.15</v>
      </c>
      <c r="AM94" s="45">
        <f>'лист 1'!T95</f>
        <v>63.315120000000491</v>
      </c>
      <c r="AN94" s="44"/>
      <c r="AO94" s="27">
        <f>'лист 1'!U95</f>
        <v>15.026220000000093</v>
      </c>
      <c r="AP94" s="31"/>
      <c r="AQ94" s="27">
        <f>'лист 1'!V95</f>
        <v>37.019459999999341</v>
      </c>
      <c r="AR94" s="31">
        <v>0</v>
      </c>
      <c r="AS94" s="27">
        <f>'лист 1'!W95</f>
        <v>96.766919999999999</v>
      </c>
      <c r="AT94" s="31"/>
      <c r="AU94" s="27">
        <f>'лист 1'!X95</f>
        <v>3.5467200000003265</v>
      </c>
      <c r="AV94" s="31">
        <v>0</v>
      </c>
      <c r="AW94" s="27">
        <f>'лист 1'!Y95</f>
        <v>2.8292400000002034</v>
      </c>
      <c r="AX94" s="31"/>
      <c r="AY94" s="27">
        <f>'лист 1'!Z95</f>
        <v>2.7871599999994259</v>
      </c>
      <c r="AZ94" s="31"/>
      <c r="BA94" s="27">
        <f>'лист 1'!AA95</f>
        <v>2.7147600000003571</v>
      </c>
      <c r="BB94" s="31"/>
      <c r="BC94" s="28">
        <f t="shared" si="12"/>
        <v>440.7595599999986</v>
      </c>
      <c r="BD94" s="33">
        <f t="shared" si="13"/>
        <v>234.14142000000007</v>
      </c>
      <c r="BE94" s="34">
        <f t="shared" si="14"/>
        <v>2.15</v>
      </c>
      <c r="BF94" s="35" t="s">
        <v>219</v>
      </c>
      <c r="BG94" s="36" t="s">
        <v>220</v>
      </c>
      <c r="BH94" s="84">
        <f>'лист 1'!AC95</f>
        <v>2.6524000000000596</v>
      </c>
      <c r="BI94" s="107">
        <v>0</v>
      </c>
      <c r="BJ94" s="102">
        <f>'лист 1'!AD95</f>
        <v>0</v>
      </c>
      <c r="BK94" s="109"/>
      <c r="BL94" s="101"/>
      <c r="CF94" s="28">
        <f t="shared" si="18"/>
        <v>438.10715999999854</v>
      </c>
      <c r="CG94" s="33">
        <f t="shared" si="19"/>
        <v>2.6524000000000596</v>
      </c>
      <c r="CH94" s="34">
        <f t="shared" si="20"/>
        <v>0</v>
      </c>
      <c r="CI94" s="113" t="s">
        <v>219</v>
      </c>
      <c r="CJ94" s="36" t="s">
        <v>220</v>
      </c>
    </row>
    <row r="95" spans="1:88" s="21" customFormat="1" ht="14.45" customHeight="1" x14ac:dyDescent="0.25">
      <c r="A95" s="113" t="s">
        <v>221</v>
      </c>
      <c r="B95" s="36" t="s">
        <v>220</v>
      </c>
      <c r="C95" s="37">
        <v>0</v>
      </c>
      <c r="D95" s="30">
        <v>152.53000000000003</v>
      </c>
      <c r="E95" s="31">
        <v>152</v>
      </c>
      <c r="F95" s="21">
        <v>90.090000000000018</v>
      </c>
      <c r="G95" s="31"/>
      <c r="H95" s="27">
        <f>'лист 1'!E96</f>
        <v>86.850000000000023</v>
      </c>
      <c r="I95" s="31"/>
      <c r="J95" s="27">
        <f>'лист 1'!F96</f>
        <v>177.16000000000003</v>
      </c>
      <c r="K95" s="31">
        <f>177.47+177.16+1000</f>
        <v>1354.63</v>
      </c>
      <c r="L95" s="27">
        <f>'лист 1'!G96</f>
        <v>713.3900000000001</v>
      </c>
      <c r="M95" s="31"/>
      <c r="N95" s="32">
        <v>894.01</v>
      </c>
      <c r="O95" s="31"/>
      <c r="P95" s="27">
        <f>'лист 1'!I96</f>
        <v>396.76</v>
      </c>
      <c r="Q95" s="31">
        <v>1537</v>
      </c>
      <c r="R95" s="27">
        <f>'лист 1'!J96</f>
        <v>947.14970000000267</v>
      </c>
      <c r="S95" s="31">
        <v>470</v>
      </c>
      <c r="T95" s="27">
        <f>'лист 1'!K96</f>
        <v>1033.1600000000001</v>
      </c>
      <c r="U95" s="31"/>
      <c r="V95" s="27">
        <f>'лист 1'!L96</f>
        <v>455.26602000000469</v>
      </c>
      <c r="W95" s="31">
        <v>1033.1600000000001</v>
      </c>
      <c r="X95" s="27">
        <f>'лист 1'!M96</f>
        <v>61.947079999999588</v>
      </c>
      <c r="Y95" s="31">
        <v>601.41999999999996</v>
      </c>
      <c r="Z95" s="27">
        <f>'лист 1'!N96</f>
        <v>58.617520000007666</v>
      </c>
      <c r="AA95" s="31">
        <v>58.62</v>
      </c>
      <c r="AB95" s="28">
        <f t="shared" si="21"/>
        <v>139.89967999998498</v>
      </c>
      <c r="AC95" s="29">
        <f t="shared" si="22"/>
        <v>5066.9303200000149</v>
      </c>
      <c r="AD95" s="29">
        <f t="shared" si="23"/>
        <v>5206.83</v>
      </c>
      <c r="AE95" s="30">
        <f>'лист 1'!P96</f>
        <v>98.392459999984993</v>
      </c>
      <c r="AF95" s="31"/>
      <c r="AG95" s="32">
        <f>'лист 1'!Q96</f>
        <v>68.494440000012304</v>
      </c>
      <c r="AH95" s="31"/>
      <c r="AI95" s="32">
        <f>'лист 1'!R96</f>
        <v>99.436579999996411</v>
      </c>
      <c r="AJ95" s="31"/>
      <c r="AK95" s="27">
        <f>'лист 1'!S96</f>
        <v>929.85077999999498</v>
      </c>
      <c r="AL95" s="42">
        <v>1196.17</v>
      </c>
      <c r="AM95" s="45">
        <f>'лист 1'!T96</f>
        <v>1603.8059200000052</v>
      </c>
      <c r="AN95" s="44"/>
      <c r="AO95" s="27">
        <f>'лист 1'!U96</f>
        <v>550.06166000000212</v>
      </c>
      <c r="AP95" s="31">
        <v>2168</v>
      </c>
      <c r="AQ95" s="27">
        <f>'лист 1'!V96</f>
        <v>667.4828400000041</v>
      </c>
      <c r="AR95" s="31">
        <v>704</v>
      </c>
      <c r="AS95" s="27">
        <f>'лист 1'!W96</f>
        <v>1746.5467799999985</v>
      </c>
      <c r="AT95" s="31"/>
      <c r="AU95" s="27">
        <f>'лист 1'!X96</f>
        <v>898.15789999999856</v>
      </c>
      <c r="AV95" s="31">
        <v>2438</v>
      </c>
      <c r="AW95" s="27">
        <f>'лист 1'!Y96</f>
        <v>83.841099999991798</v>
      </c>
      <c r="AX95" s="31">
        <v>100</v>
      </c>
      <c r="AY95" s="27">
        <f>'лист 1'!Z96</f>
        <v>76.042560000006873</v>
      </c>
      <c r="AZ95" s="31"/>
      <c r="BA95" s="27">
        <f>'лист 1'!AA96</f>
        <v>77.245659999999518</v>
      </c>
      <c r="BB95" s="31"/>
      <c r="BC95" s="54">
        <f t="shared" si="12"/>
        <v>-153.28900000001067</v>
      </c>
      <c r="BD95" s="33">
        <f t="shared" si="13"/>
        <v>6899.3586799999957</v>
      </c>
      <c r="BE95" s="34">
        <f t="shared" si="14"/>
        <v>6606.17</v>
      </c>
      <c r="BF95" s="40" t="s">
        <v>221</v>
      </c>
      <c r="BG95" s="36" t="s">
        <v>220</v>
      </c>
      <c r="BH95" s="84">
        <f>'лист 1'!AC96</f>
        <v>77.389139999985915</v>
      </c>
      <c r="BI95" s="107">
        <v>0</v>
      </c>
      <c r="BJ95" s="102">
        <f>'лист 1'!AD96</f>
        <v>0</v>
      </c>
      <c r="BK95" s="109"/>
      <c r="BL95" s="101"/>
      <c r="CF95" s="28">
        <f t="shared" si="18"/>
        <v>-230.67813999999657</v>
      </c>
      <c r="CG95" s="33">
        <f t="shared" si="19"/>
        <v>77.389139999985915</v>
      </c>
      <c r="CH95" s="34">
        <f t="shared" si="20"/>
        <v>0</v>
      </c>
      <c r="CI95" s="113" t="s">
        <v>221</v>
      </c>
      <c r="CJ95" s="36" t="s">
        <v>220</v>
      </c>
    </row>
    <row r="96" spans="1:88" s="21" customFormat="1" ht="15" hidden="1" x14ac:dyDescent="0.25">
      <c r="A96" s="113" t="s">
        <v>222</v>
      </c>
      <c r="B96" s="36" t="s">
        <v>223</v>
      </c>
      <c r="C96" s="37">
        <v>1649.7585300000019</v>
      </c>
      <c r="D96" s="30">
        <v>11.450000000000001</v>
      </c>
      <c r="E96" s="31"/>
      <c r="F96" s="21">
        <v>0</v>
      </c>
      <c r="G96" s="31"/>
      <c r="H96" s="27">
        <f>'лист 1'!E97</f>
        <v>8.2100000000000009</v>
      </c>
      <c r="I96" s="31"/>
      <c r="J96" s="27">
        <f>'лист 1'!F97</f>
        <v>2254.2000000000003</v>
      </c>
      <c r="K96" s="31"/>
      <c r="L96" s="27">
        <f>'лист 1'!G97</f>
        <v>4220.83</v>
      </c>
      <c r="M96" s="31">
        <v>4000</v>
      </c>
      <c r="N96" s="32">
        <v>539.03000000000009</v>
      </c>
      <c r="O96" s="31">
        <v>2000</v>
      </c>
      <c r="P96" s="27">
        <f>'лист 1'!I97</f>
        <v>804</v>
      </c>
      <c r="Q96" s="31"/>
      <c r="R96" s="27">
        <f>'лист 1'!J97</f>
        <v>929.68511999999726</v>
      </c>
      <c r="S96" s="31"/>
      <c r="T96" s="27">
        <f>'лист 1'!K97</f>
        <v>725.35</v>
      </c>
      <c r="U96" s="31">
        <v>2000</v>
      </c>
      <c r="V96" s="27">
        <f>'лист 1'!L97</f>
        <v>747.95672000000661</v>
      </c>
      <c r="W96" s="31"/>
      <c r="X96" s="27">
        <f>'лист 1'!M97</f>
        <v>3845.0524399999936</v>
      </c>
      <c r="Y96" s="31"/>
      <c r="Z96" s="27">
        <f>'лист 1'!N97</f>
        <v>7.2333000000018819</v>
      </c>
      <c r="AA96" s="31">
        <v>5000</v>
      </c>
      <c r="AB96" s="28">
        <f t="shared" si="21"/>
        <v>556.76095000000078</v>
      </c>
      <c r="AC96" s="29">
        <f t="shared" si="22"/>
        <v>14092.997580000001</v>
      </c>
      <c r="AD96" s="29">
        <f t="shared" si="23"/>
        <v>13000</v>
      </c>
      <c r="AE96" s="30">
        <f>'лист 1'!P97</f>
        <v>7.6593599999983963</v>
      </c>
      <c r="AF96" s="31"/>
      <c r="AG96" s="32">
        <f>'лист 1'!Q97</f>
        <v>7.0677600000037639</v>
      </c>
      <c r="AH96" s="31"/>
      <c r="AI96" s="32">
        <f>'лист 1'!R97</f>
        <v>1610.1898999999987</v>
      </c>
      <c r="AJ96" s="31"/>
      <c r="AK96" s="27">
        <f>'лист 1'!S97</f>
        <v>2946.521640000004</v>
      </c>
      <c r="AL96" s="42">
        <v>2000</v>
      </c>
      <c r="AM96" s="45">
        <f>'лист 1'!T97</f>
        <v>3097.4618399999949</v>
      </c>
      <c r="AN96" s="44">
        <v>3000</v>
      </c>
      <c r="AO96" s="27">
        <f>'лист 1'!U97</f>
        <v>878.60588000000291</v>
      </c>
      <c r="AP96" s="31">
        <v>3000</v>
      </c>
      <c r="AQ96" s="27">
        <f>'лист 1'!V97</f>
        <v>2636.0181799999941</v>
      </c>
      <c r="AR96" s="31"/>
      <c r="AS96" s="27">
        <f>'лист 1'!W97</f>
        <v>1142.4517800000067</v>
      </c>
      <c r="AT96" s="31">
        <v>3000</v>
      </c>
      <c r="AU96" s="27">
        <f>'лист 1'!X97</f>
        <v>1413.4885000000022</v>
      </c>
      <c r="AV96" s="31">
        <v>2000</v>
      </c>
      <c r="AW96" s="27">
        <f>'лист 1'!Y97</f>
        <v>4224.0395400000007</v>
      </c>
      <c r="AX96" s="31"/>
      <c r="AY96" s="27">
        <f>'лист 1'!Z97</f>
        <v>6412.4692999999979</v>
      </c>
      <c r="AZ96" s="31">
        <v>5000</v>
      </c>
      <c r="BA96" s="27">
        <f>'лист 1'!AA97</f>
        <v>8.1688200000006148</v>
      </c>
      <c r="BB96" s="31">
        <v>6000</v>
      </c>
      <c r="BC96" s="28">
        <f t="shared" si="12"/>
        <v>172.61844999999903</v>
      </c>
      <c r="BD96" s="33">
        <f t="shared" si="13"/>
        <v>24384.142500000002</v>
      </c>
      <c r="BE96" s="34">
        <f t="shared" si="14"/>
        <v>24000</v>
      </c>
      <c r="BF96" s="40" t="s">
        <v>222</v>
      </c>
      <c r="BG96" s="36" t="s">
        <v>223</v>
      </c>
      <c r="BH96" s="84">
        <f>'лист 1'!AC97</f>
        <v>8.1861599999949259</v>
      </c>
      <c r="BI96" s="107">
        <v>0</v>
      </c>
      <c r="BJ96" s="102">
        <f>'лист 1'!AD97</f>
        <v>0</v>
      </c>
      <c r="BK96" s="109"/>
      <c r="BL96" s="101"/>
      <c r="CF96" s="28">
        <f t="shared" si="18"/>
        <v>164.43229000000412</v>
      </c>
      <c r="CG96" s="33">
        <f t="shared" si="19"/>
        <v>8.1861599999949259</v>
      </c>
      <c r="CH96" s="34">
        <f t="shared" si="20"/>
        <v>0</v>
      </c>
      <c r="CI96" s="113" t="s">
        <v>222</v>
      </c>
      <c r="CJ96" s="36" t="s">
        <v>223</v>
      </c>
    </row>
    <row r="97" spans="1:88" s="21" customFormat="1" ht="15" x14ac:dyDescent="0.25">
      <c r="A97" s="113" t="s">
        <v>224</v>
      </c>
      <c r="B97" s="36" t="s">
        <v>225</v>
      </c>
      <c r="C97" s="37">
        <v>-8673.2129000000059</v>
      </c>
      <c r="D97" s="30">
        <v>0</v>
      </c>
      <c r="E97" s="31"/>
      <c r="F97" s="21">
        <v>0</v>
      </c>
      <c r="G97" s="31"/>
      <c r="H97" s="27">
        <f>'лист 1'!E98</f>
        <v>0</v>
      </c>
      <c r="I97" s="31">
        <v>9000</v>
      </c>
      <c r="J97" s="27">
        <f>'лист 1'!F98</f>
        <v>16.420000000000002</v>
      </c>
      <c r="K97" s="31"/>
      <c r="L97" s="27">
        <f>'лист 1'!G98</f>
        <v>2945.98</v>
      </c>
      <c r="M97" s="31"/>
      <c r="N97" s="32">
        <v>2129.5700000000002</v>
      </c>
      <c r="O97" s="31"/>
      <c r="P97" s="27">
        <f>'лист 1'!I98</f>
        <v>2036.82</v>
      </c>
      <c r="Q97" s="31"/>
      <c r="R97" s="27">
        <f>'лист 1'!J98</f>
        <v>1914.5562600000035</v>
      </c>
      <c r="S97" s="31"/>
      <c r="T97" s="27">
        <f>'лист 1'!K98</f>
        <v>1734.7</v>
      </c>
      <c r="U97" s="31">
        <v>10000</v>
      </c>
      <c r="V97" s="27">
        <f>'лист 1'!L98</f>
        <v>490.82461999999555</v>
      </c>
      <c r="W97" s="31"/>
      <c r="X97" s="27">
        <f>'лист 1'!M98</f>
        <v>830.39998000000389</v>
      </c>
      <c r="Y97" s="31"/>
      <c r="Z97" s="27">
        <f>'лист 1'!N98</f>
        <v>1164.5329999999958</v>
      </c>
      <c r="AA97" s="31">
        <v>3000</v>
      </c>
      <c r="AB97" s="28">
        <f t="shared" si="21"/>
        <v>62.983239999994112</v>
      </c>
      <c r="AC97" s="29">
        <f t="shared" si="22"/>
        <v>13263.80386</v>
      </c>
      <c r="AD97" s="29">
        <f t="shared" si="23"/>
        <v>22000</v>
      </c>
      <c r="AE97" s="30">
        <f>'лист 1'!P98</f>
        <v>6606.4201000000048</v>
      </c>
      <c r="AF97" s="31"/>
      <c r="AG97" s="32">
        <f>'лист 1'!Q98</f>
        <v>58.459979999995483</v>
      </c>
      <c r="AH97" s="31"/>
      <c r="AI97" s="32">
        <f>'лист 1'!R98</f>
        <v>53.836920000004149</v>
      </c>
      <c r="AJ97" s="31">
        <v>10000</v>
      </c>
      <c r="AK97" s="27">
        <f>'лист 1'!S98</f>
        <v>1173.4091199999948</v>
      </c>
      <c r="AL97" s="42"/>
      <c r="AM97" s="45">
        <f>'лист 1'!T98</f>
        <v>4586.2824600000013</v>
      </c>
      <c r="AN97" s="44"/>
      <c r="AO97" s="27">
        <f>'лист 1'!U98</f>
        <v>2161.093620000006</v>
      </c>
      <c r="AP97" s="31"/>
      <c r="AQ97" s="27">
        <f>'лист 1'!V98</f>
        <v>1564.6725999999974</v>
      </c>
      <c r="AR97" s="31"/>
      <c r="AS97" s="27">
        <f>'лист 1'!W98</f>
        <v>2893.2314199999914</v>
      </c>
      <c r="AT97" s="31">
        <v>6000</v>
      </c>
      <c r="AU97" s="27">
        <f>'лист 1'!X98</f>
        <v>1064.6729800000098</v>
      </c>
      <c r="AV97" s="31"/>
      <c r="AW97" s="27">
        <f>'лист 1'!Y98</f>
        <v>3055.5295199999941</v>
      </c>
      <c r="AX97" s="31"/>
      <c r="AY97" s="27">
        <f>'лист 1'!Z98</f>
        <v>71.455800000004871</v>
      </c>
      <c r="AZ97" s="31">
        <v>8000</v>
      </c>
      <c r="BA97" s="27">
        <f>'лист 1'!AA98</f>
        <v>71.810180000001139</v>
      </c>
      <c r="BB97" s="31"/>
      <c r="BC97" s="28">
        <f t="shared" si="12"/>
        <v>702.10853999999017</v>
      </c>
      <c r="BD97" s="33">
        <f t="shared" si="13"/>
        <v>23360.874700000004</v>
      </c>
      <c r="BE97" s="34">
        <f t="shared" si="14"/>
        <v>24000</v>
      </c>
      <c r="BF97" s="35" t="s">
        <v>224</v>
      </c>
      <c r="BG97" s="36" t="s">
        <v>225</v>
      </c>
      <c r="BH97" s="84">
        <f>'лист 1'!AC98</f>
        <v>8453.9341599999898</v>
      </c>
      <c r="BI97" s="107">
        <v>0</v>
      </c>
      <c r="BJ97" s="102">
        <f>'лист 1'!AD98</f>
        <v>0</v>
      </c>
      <c r="BK97" s="142">
        <v>5000</v>
      </c>
      <c r="BL97" s="101"/>
      <c r="CF97" s="28">
        <f t="shared" si="18"/>
        <v>-2751.8256199999996</v>
      </c>
      <c r="CG97" s="33">
        <f t="shared" si="19"/>
        <v>8453.9341599999898</v>
      </c>
      <c r="CH97" s="34">
        <f t="shared" si="20"/>
        <v>5000</v>
      </c>
      <c r="CI97" s="113" t="s">
        <v>224</v>
      </c>
      <c r="CJ97" s="36" t="s">
        <v>225</v>
      </c>
    </row>
    <row r="98" spans="1:88" s="21" customFormat="1" ht="14.45" hidden="1" customHeight="1" x14ac:dyDescent="0.25">
      <c r="A98" s="113" t="s">
        <v>226</v>
      </c>
      <c r="B98" s="36" t="s">
        <v>227</v>
      </c>
      <c r="C98" s="37">
        <v>-3220.4132299999983</v>
      </c>
      <c r="D98" s="30">
        <v>157.28000000000003</v>
      </c>
      <c r="E98" s="31"/>
      <c r="F98" s="21">
        <v>168.73000000000002</v>
      </c>
      <c r="G98" s="31"/>
      <c r="H98" s="27">
        <f>'лист 1'!E99</f>
        <v>137.62</v>
      </c>
      <c r="I98" s="31"/>
      <c r="J98" s="27">
        <f>'лист 1'!F99</f>
        <v>47.53</v>
      </c>
      <c r="K98" s="31"/>
      <c r="L98" s="27">
        <f>'лист 1'!G99</f>
        <v>109.75</v>
      </c>
      <c r="M98" s="31">
        <v>15000</v>
      </c>
      <c r="N98" s="32">
        <v>1424.39</v>
      </c>
      <c r="O98" s="31"/>
      <c r="P98" s="27">
        <f>'лист 1'!I99</f>
        <v>935.64</v>
      </c>
      <c r="Q98" s="31"/>
      <c r="R98" s="27">
        <f>'лист 1'!J99</f>
        <v>1521.3267800000001</v>
      </c>
      <c r="S98" s="31"/>
      <c r="T98" s="27">
        <f>'лист 1'!K99</f>
        <v>741.41</v>
      </c>
      <c r="U98" s="31"/>
      <c r="V98" s="27">
        <f>'лист 1'!L99</f>
        <v>427.08113999999864</v>
      </c>
      <c r="W98" s="31"/>
      <c r="X98" s="27">
        <f>'лист 1'!M99</f>
        <v>172.24320000000154</v>
      </c>
      <c r="Y98" s="31"/>
      <c r="Z98" s="27">
        <f>'лист 1'!N99</f>
        <v>167.33397999999875</v>
      </c>
      <c r="AA98" s="31"/>
      <c r="AB98" s="28">
        <f t="shared" si="21"/>
        <v>5769.2516700000033</v>
      </c>
      <c r="AC98" s="29">
        <f t="shared" si="22"/>
        <v>6010.3350999999984</v>
      </c>
      <c r="AD98" s="29">
        <f t="shared" si="23"/>
        <v>15000</v>
      </c>
      <c r="AE98" s="30">
        <f>'лист 1'!P99</f>
        <v>172.58442000000019</v>
      </c>
      <c r="AF98" s="31"/>
      <c r="AG98" s="32">
        <f>'лист 1'!Q99</f>
        <v>161.87798000000072</v>
      </c>
      <c r="AH98" s="31"/>
      <c r="AI98" s="32">
        <f>'лист 1'!R99</f>
        <v>152.63709999999881</v>
      </c>
      <c r="AJ98" s="31"/>
      <c r="AK98" s="27">
        <f>'лист 1'!S99</f>
        <v>181.69712000000089</v>
      </c>
      <c r="AL98" s="42"/>
      <c r="AM98" s="45">
        <f>'лист 1'!T99</f>
        <v>340.08163999999999</v>
      </c>
      <c r="AN98" s="44"/>
      <c r="AO98" s="27">
        <f>'лист 1'!U99</f>
        <v>542.94618000000037</v>
      </c>
      <c r="AP98" s="31"/>
      <c r="AQ98" s="27">
        <f>'лист 1'!V99</f>
        <v>947.71879999999919</v>
      </c>
      <c r="AR98" s="31"/>
      <c r="AS98" s="27">
        <f>'лист 1'!W99</f>
        <v>715.02994000000035</v>
      </c>
      <c r="AT98" s="31"/>
      <c r="AU98" s="27">
        <f>'лист 1'!X99</f>
        <v>282.160699999999</v>
      </c>
      <c r="AV98" s="31"/>
      <c r="AW98" s="27">
        <f>'лист 1'!Y99</f>
        <v>174.1664800000018</v>
      </c>
      <c r="AX98" s="31"/>
      <c r="AY98" s="27">
        <f>'лист 1'!Z99</f>
        <v>139.97353999999885</v>
      </c>
      <c r="AZ98" s="31"/>
      <c r="BA98" s="27">
        <f>'лист 1'!AA99</f>
        <v>145.66936000000138</v>
      </c>
      <c r="BB98" s="31"/>
      <c r="BC98" s="28">
        <f t="shared" si="12"/>
        <v>1812.708410000002</v>
      </c>
      <c r="BD98" s="33">
        <f t="shared" si="13"/>
        <v>3956.5432600000013</v>
      </c>
      <c r="BE98" s="34">
        <f t="shared" si="14"/>
        <v>0</v>
      </c>
      <c r="BF98" s="35" t="s">
        <v>226</v>
      </c>
      <c r="BG98" s="36" t="s">
        <v>227</v>
      </c>
      <c r="BH98" s="84">
        <f>'лист 1'!AC99</f>
        <v>109.68623999999838</v>
      </c>
      <c r="BI98" s="107">
        <v>0</v>
      </c>
      <c r="BJ98" s="102">
        <f>'лист 1'!AD99</f>
        <v>0</v>
      </c>
      <c r="BK98" s="109"/>
      <c r="BL98" s="101"/>
      <c r="CF98" s="28">
        <f t="shared" si="18"/>
        <v>1703.0221700000036</v>
      </c>
      <c r="CG98" s="33">
        <f t="shared" si="19"/>
        <v>109.68623999999838</v>
      </c>
      <c r="CH98" s="34">
        <f t="shared" si="20"/>
        <v>0</v>
      </c>
      <c r="CI98" s="113" t="s">
        <v>226</v>
      </c>
      <c r="CJ98" s="36" t="s">
        <v>227</v>
      </c>
    </row>
    <row r="99" spans="1:88" s="21" customFormat="1" ht="14.45" customHeight="1" x14ac:dyDescent="0.25">
      <c r="A99" s="113" t="s">
        <v>228</v>
      </c>
      <c r="B99" s="36" t="s">
        <v>229</v>
      </c>
      <c r="C99" s="37">
        <v>465.21947000000728</v>
      </c>
      <c r="D99" s="30">
        <v>0</v>
      </c>
      <c r="E99" s="31"/>
      <c r="F99" s="21">
        <v>2378.42</v>
      </c>
      <c r="G99" s="31"/>
      <c r="H99" s="27">
        <f>'лист 1'!E100</f>
        <v>12531.190000000002</v>
      </c>
      <c r="I99" s="31">
        <v>2379</v>
      </c>
      <c r="J99" s="27">
        <f>'лист 1'!F100</f>
        <v>8250.9100000000017</v>
      </c>
      <c r="K99" s="31">
        <v>12532</v>
      </c>
      <c r="L99" s="27">
        <f>'лист 1'!G100</f>
        <v>7138.2800000000007</v>
      </c>
      <c r="M99" s="31">
        <v>12532</v>
      </c>
      <c r="N99" s="32">
        <v>5912.630000000001</v>
      </c>
      <c r="O99" s="31"/>
      <c r="P99" s="27">
        <f>'лист 1'!I100</f>
        <v>2802.3399999999997</v>
      </c>
      <c r="Q99" s="31">
        <v>15853</v>
      </c>
      <c r="R99" s="27">
        <f>'лист 1'!J100</f>
        <v>2131.6622199999829</v>
      </c>
      <c r="S99" s="31"/>
      <c r="T99" s="27">
        <f>'лист 1'!K100</f>
        <v>1583.46</v>
      </c>
      <c r="U99" s="31"/>
      <c r="V99" s="27">
        <f>'лист 1'!L100</f>
        <v>4145.0297600000431</v>
      </c>
      <c r="W99" s="31">
        <v>7862</v>
      </c>
      <c r="X99" s="27">
        <f>'лист 1'!M100</f>
        <v>4048.4874800000002</v>
      </c>
      <c r="Y99" s="31"/>
      <c r="Z99" s="27">
        <f>'лист 1'!N100</f>
        <v>5016.8227799999704</v>
      </c>
      <c r="AA99" s="31">
        <v>9066</v>
      </c>
      <c r="AB99" s="28">
        <f t="shared" si="21"/>
        <v>4749.9872300000025</v>
      </c>
      <c r="AC99" s="29">
        <f t="shared" si="22"/>
        <v>55939.232240000005</v>
      </c>
      <c r="AD99" s="29">
        <f t="shared" si="23"/>
        <v>60224</v>
      </c>
      <c r="AE99" s="30">
        <f>'лист 1'!P100</f>
        <v>6619.6347999999989</v>
      </c>
      <c r="AF99" s="31"/>
      <c r="AG99" s="32">
        <f>'лист 1'!Q100</f>
        <v>5633.0609800000102</v>
      </c>
      <c r="AH99" s="31">
        <v>6620</v>
      </c>
      <c r="AI99" s="32">
        <f>'лист 1'!R100</f>
        <v>3970.3891999999651</v>
      </c>
      <c r="AJ99" s="31">
        <v>5634</v>
      </c>
      <c r="AK99" s="27">
        <f>'лист 1'!S100</f>
        <v>2712.9167400000229</v>
      </c>
      <c r="AL99" s="42"/>
      <c r="AM99" s="45">
        <f>'лист 1'!T100</f>
        <v>1636.1209999999892</v>
      </c>
      <c r="AN99" s="44"/>
      <c r="AO99" s="27">
        <f>'лист 1'!U100</f>
        <v>1168.507140000037</v>
      </c>
      <c r="AP99" s="31"/>
      <c r="AQ99" s="27">
        <f>'лист 1'!V100</f>
        <v>2028.8922000000025</v>
      </c>
      <c r="AR99" s="31"/>
      <c r="AS99" s="27">
        <f>'лист 1'!W100</f>
        <v>1589.8094399999882</v>
      </c>
      <c r="AT99" s="31"/>
      <c r="AU99" s="27">
        <f>'лист 1'!X100</f>
        <v>2433.4007000000047</v>
      </c>
      <c r="AV99" s="31"/>
      <c r="AW99" s="27">
        <f>'лист 1'!Y100</f>
        <v>3762.1164199999976</v>
      </c>
      <c r="AX99" s="31">
        <v>15541</v>
      </c>
      <c r="AY99" s="27">
        <f>'лист 1'!Z100</f>
        <v>10352.577880000008</v>
      </c>
      <c r="AZ99" s="31"/>
      <c r="BA99" s="27">
        <f>'лист 1'!AA100</f>
        <v>17045.229680000008</v>
      </c>
      <c r="BB99" s="31">
        <v>14115</v>
      </c>
      <c r="BC99" s="28">
        <f t="shared" ref="BC99" si="24">AB99-(BD99-BE99)</f>
        <v>-12292.668950000032</v>
      </c>
      <c r="BD99" s="33">
        <f t="shared" ref="BD99" si="25">AE99+AG99+AI99+AK99+AM99+AO99+AQ99+AS99+AU99+AW99+AY99+BA99</f>
        <v>58952.656180000035</v>
      </c>
      <c r="BE99" s="34">
        <f t="shared" ref="BE99" si="26">AF99+AH99+AJ99+AL99+AN99+AP99+AR99+AT99+AV99+AX99+AZ99+BB99</f>
        <v>41910</v>
      </c>
      <c r="BF99" s="40" t="s">
        <v>230</v>
      </c>
      <c r="BG99" s="36" t="s">
        <v>229</v>
      </c>
      <c r="BH99" s="84">
        <f>'лист 1'!AC100</f>
        <v>18695.922720000006</v>
      </c>
      <c r="BI99" s="107">
        <v>0</v>
      </c>
      <c r="BJ99" s="102">
        <f>'лист 1'!AD100</f>
        <v>0</v>
      </c>
      <c r="BK99" s="109"/>
      <c r="BL99" s="101"/>
      <c r="CF99" s="28">
        <f t="shared" si="18"/>
        <v>-30988.591670000038</v>
      </c>
      <c r="CG99" s="33">
        <f t="shared" si="19"/>
        <v>18695.922720000006</v>
      </c>
      <c r="CH99" s="34">
        <f t="shared" si="20"/>
        <v>0</v>
      </c>
      <c r="CI99" s="113" t="s">
        <v>230</v>
      </c>
      <c r="CJ99" s="36" t="s">
        <v>229</v>
      </c>
    </row>
    <row r="100" spans="1:88" s="21" customFormat="1" ht="15" hidden="1" x14ac:dyDescent="0.25">
      <c r="A100" s="113" t="s">
        <v>231</v>
      </c>
      <c r="B100" s="36" t="s">
        <v>232</v>
      </c>
      <c r="C100" s="37">
        <v>3500.4063699999997</v>
      </c>
      <c r="D100" s="30">
        <v>0</v>
      </c>
      <c r="E100" s="31"/>
      <c r="F100" s="21">
        <v>0</v>
      </c>
      <c r="G100" s="31"/>
      <c r="H100" s="27">
        <f>'лист 1'!E101</f>
        <v>0</v>
      </c>
      <c r="I100" s="31"/>
      <c r="J100" s="27">
        <f>'лист 1'!F101</f>
        <v>1817.56</v>
      </c>
      <c r="K100" s="31"/>
      <c r="L100" s="27">
        <f>'лист 1'!G101</f>
        <v>3460.38</v>
      </c>
      <c r="M100" s="31">
        <v>1777.54</v>
      </c>
      <c r="N100" s="32">
        <v>1161.0400000000002</v>
      </c>
      <c r="O100" s="31"/>
      <c r="P100" s="27">
        <f>'лист 1'!I101</f>
        <v>996.98</v>
      </c>
      <c r="Q100" s="31">
        <v>2161.04</v>
      </c>
      <c r="R100" s="27">
        <f>'лист 1'!J101</f>
        <v>1485.1188200000031</v>
      </c>
      <c r="S100" s="31"/>
      <c r="T100" s="27">
        <f>'лист 1'!K101</f>
        <v>554.55999999999995</v>
      </c>
      <c r="U100" s="31">
        <v>2036.65</v>
      </c>
      <c r="V100" s="27">
        <f>'лист 1'!L101</f>
        <v>167.9942600000017</v>
      </c>
      <c r="W100" s="31"/>
      <c r="X100" s="27">
        <f>'лист 1'!M101</f>
        <v>68.067619999994221</v>
      </c>
      <c r="Y100" s="31">
        <v>270</v>
      </c>
      <c r="Z100" s="27">
        <f>'лист 1'!N101</f>
        <v>0</v>
      </c>
      <c r="AA100" s="31"/>
      <c r="AB100" s="28">
        <f t="shared" si="21"/>
        <v>33.935669999999845</v>
      </c>
      <c r="AC100" s="29">
        <f t="shared" si="22"/>
        <v>9711.7006999999994</v>
      </c>
      <c r="AD100" s="29">
        <f t="shared" si="23"/>
        <v>6245.23</v>
      </c>
      <c r="AE100" s="30">
        <f>'лист 1'!P101</f>
        <v>1599.1077800000023</v>
      </c>
      <c r="AF100" s="31"/>
      <c r="AG100" s="32">
        <f>'лист 1'!Q101</f>
        <v>0</v>
      </c>
      <c r="AH100" s="31">
        <v>1600</v>
      </c>
      <c r="AI100" s="32">
        <f>'лист 1'!R101</f>
        <v>2549.6716400000005</v>
      </c>
      <c r="AJ100" s="31">
        <v>2600</v>
      </c>
      <c r="AK100" s="27">
        <f>'лист 1'!S101</f>
        <v>873.58330000000183</v>
      </c>
      <c r="AL100" s="42">
        <v>1000</v>
      </c>
      <c r="AM100" s="45">
        <f>'лист 1'!T101</f>
        <v>3811.4988800000019</v>
      </c>
      <c r="AN100" s="44">
        <v>4000</v>
      </c>
      <c r="AO100" s="27">
        <f>'лист 1'!U101</f>
        <v>1215.3811799999989</v>
      </c>
      <c r="AP100" s="31">
        <v>1215.3800000000001</v>
      </c>
      <c r="AQ100" s="27">
        <f>'лист 1'!V101</f>
        <v>1243.9940200000001</v>
      </c>
      <c r="AR100" s="31">
        <v>1250</v>
      </c>
      <c r="AS100" s="27">
        <f>'лист 1'!W101</f>
        <v>1426.8694599999935</v>
      </c>
      <c r="AT100" s="31">
        <v>1427</v>
      </c>
      <c r="AU100" s="27">
        <f>'лист 1'!X101</f>
        <v>1363.5852400000001</v>
      </c>
      <c r="AV100" s="31"/>
      <c r="AW100" s="27">
        <f>'лист 1'!Y101</f>
        <v>1587.9164200000064</v>
      </c>
      <c r="AX100" s="31">
        <v>1370</v>
      </c>
      <c r="AY100" s="27">
        <f>'лист 1'!Z101</f>
        <v>199.70397999999653</v>
      </c>
      <c r="AZ100" s="31">
        <v>2025</v>
      </c>
      <c r="BA100" s="27">
        <f>'лист 1'!AA101</f>
        <v>293.25200000000137</v>
      </c>
      <c r="BB100" s="31">
        <v>294</v>
      </c>
      <c r="BC100" s="28">
        <f t="shared" ref="BC100:BC161" si="27">AB100-(BD100-BE100)</f>
        <v>650.75176999999439</v>
      </c>
      <c r="BD100" s="33">
        <f t="shared" ref="BD100:BD161" si="28">AE100+AG100+AI100+AK100+AM100+AO100+AQ100+AS100+AU100+AW100+AY100+BA100</f>
        <v>16164.563900000006</v>
      </c>
      <c r="BE100" s="34">
        <f t="shared" ref="BE100:BE161" si="29">AF100+AH100+AJ100+AL100+AN100+AP100+AR100+AT100+AV100+AX100+AZ100+BB100</f>
        <v>16781.38</v>
      </c>
      <c r="BF100" s="35" t="s">
        <v>231</v>
      </c>
      <c r="BG100" s="36" t="s">
        <v>232</v>
      </c>
      <c r="BH100" s="84">
        <f>'лист 1'!AC101</f>
        <v>0.50436000000388959</v>
      </c>
      <c r="BI100" s="107">
        <v>0</v>
      </c>
      <c r="BJ100" s="102">
        <f>'лист 1'!AD101</f>
        <v>0</v>
      </c>
      <c r="BK100" s="109"/>
      <c r="BL100" s="101"/>
      <c r="CF100" s="28">
        <f t="shared" si="18"/>
        <v>650.24740999999051</v>
      </c>
      <c r="CG100" s="33">
        <f t="shared" si="19"/>
        <v>0.50436000000388959</v>
      </c>
      <c r="CH100" s="34">
        <f t="shared" si="20"/>
        <v>0</v>
      </c>
      <c r="CI100" s="113" t="s">
        <v>231</v>
      </c>
      <c r="CJ100" s="36" t="s">
        <v>232</v>
      </c>
    </row>
    <row r="101" spans="1:88" s="21" customFormat="1" ht="15" x14ac:dyDescent="0.25">
      <c r="A101" s="113" t="s">
        <v>233</v>
      </c>
      <c r="B101" s="36" t="s">
        <v>234</v>
      </c>
      <c r="C101" s="37">
        <v>4055.0941699999994</v>
      </c>
      <c r="D101" s="30">
        <v>0</v>
      </c>
      <c r="E101" s="31"/>
      <c r="F101" s="21">
        <v>31.110000000000003</v>
      </c>
      <c r="G101" s="31"/>
      <c r="H101" s="27">
        <f>'лист 1'!E102</f>
        <v>140.86000000000001</v>
      </c>
      <c r="I101" s="31"/>
      <c r="J101" s="27">
        <f>'лист 1'!F102</f>
        <v>488.70000000000005</v>
      </c>
      <c r="K101" s="31"/>
      <c r="L101" s="27">
        <f>'лист 1'!G102</f>
        <v>2522.1400000000003</v>
      </c>
      <c r="M101" s="31"/>
      <c r="N101" s="32">
        <v>1393.94</v>
      </c>
      <c r="O101" s="31"/>
      <c r="P101" s="27">
        <f>'лист 1'!I102</f>
        <v>1443.6799999999998</v>
      </c>
      <c r="Q101" s="31"/>
      <c r="R101" s="27">
        <f>'лист 1'!J102</f>
        <v>1558.932160000013</v>
      </c>
      <c r="S101" s="31"/>
      <c r="T101" s="27">
        <f>'лист 1'!K102</f>
        <v>1416.68</v>
      </c>
      <c r="U101" s="31"/>
      <c r="V101" s="27">
        <f>'лист 1'!L102</f>
        <v>2562.6633999999922</v>
      </c>
      <c r="W101" s="31">
        <v>10000</v>
      </c>
      <c r="X101" s="27">
        <f>'лист 1'!M102</f>
        <v>353.4236400000209</v>
      </c>
      <c r="Y101" s="31"/>
      <c r="Z101" s="27">
        <f>'лист 1'!N102</f>
        <v>110.92483999999703</v>
      </c>
      <c r="AA101" s="31"/>
      <c r="AB101" s="28">
        <f t="shared" si="21"/>
        <v>2032.0401299999749</v>
      </c>
      <c r="AC101" s="29">
        <f t="shared" si="22"/>
        <v>12023.054040000025</v>
      </c>
      <c r="AD101" s="29">
        <f t="shared" si="23"/>
        <v>10000</v>
      </c>
      <c r="AE101" s="30">
        <f>'лист 1'!P102</f>
        <v>142.61597999999009</v>
      </c>
      <c r="AF101" s="31"/>
      <c r="AG101" s="32">
        <f>'лист 1'!Q102</f>
        <v>106.59057999998541</v>
      </c>
      <c r="AH101" s="31"/>
      <c r="AI101" s="32">
        <f>'лист 1'!R102</f>
        <v>107.64358000002505</v>
      </c>
      <c r="AJ101" s="31"/>
      <c r="AK101" s="27">
        <f>'лист 1'!S102</f>
        <v>494.75697999998783</v>
      </c>
      <c r="AL101" s="42"/>
      <c r="AM101" s="45">
        <f>'лист 1'!T102</f>
        <v>4732.7631199999987</v>
      </c>
      <c r="AN101" s="44"/>
      <c r="AO101" s="27">
        <f>'лист 1'!U102</f>
        <v>2148.5845200000063</v>
      </c>
      <c r="AP101" s="31"/>
      <c r="AQ101" s="27">
        <f>'лист 1'!V102</f>
        <v>2131.1835199999832</v>
      </c>
      <c r="AR101" s="31"/>
      <c r="AS101" s="27">
        <f>'лист 1'!W102</f>
        <v>2445.4991000000227</v>
      </c>
      <c r="AT101" s="31">
        <v>10000</v>
      </c>
      <c r="AU101" s="27">
        <f>'лист 1'!X102</f>
        <v>2451.1116999999927</v>
      </c>
      <c r="AV101" s="31"/>
      <c r="AW101" s="27">
        <f>'лист 1'!Y102</f>
        <v>2626.4510399999804</v>
      </c>
      <c r="AX101" s="31">
        <v>5000</v>
      </c>
      <c r="AY101" s="27">
        <f>'лист 1'!Z102</f>
        <v>408.44243999999543</v>
      </c>
      <c r="AZ101" s="31"/>
      <c r="BA101" s="27">
        <f>'лист 1'!AA102</f>
        <v>133.55724000002201</v>
      </c>
      <c r="BB101" s="31"/>
      <c r="BC101" s="28">
        <f t="shared" si="27"/>
        <v>-897.15967000001638</v>
      </c>
      <c r="BD101" s="33">
        <f t="shared" si="28"/>
        <v>17929.199799999991</v>
      </c>
      <c r="BE101" s="34">
        <f t="shared" si="29"/>
        <v>15000</v>
      </c>
      <c r="BF101" s="40" t="s">
        <v>233</v>
      </c>
      <c r="BG101" s="39" t="s">
        <v>234</v>
      </c>
      <c r="BH101" s="84">
        <f>'лист 1'!AC102</f>
        <v>204.14542000000316</v>
      </c>
      <c r="BI101" s="107">
        <v>0</v>
      </c>
      <c r="BJ101" s="102">
        <f>'лист 1'!AD102</f>
        <v>0</v>
      </c>
      <c r="BK101" s="109"/>
      <c r="BL101" s="101"/>
      <c r="CF101" s="28">
        <f t="shared" si="18"/>
        <v>-1101.3050900000196</v>
      </c>
      <c r="CG101" s="33">
        <f t="shared" si="19"/>
        <v>204.14542000000316</v>
      </c>
      <c r="CH101" s="34">
        <f t="shared" si="20"/>
        <v>0</v>
      </c>
      <c r="CI101" s="113" t="s">
        <v>233</v>
      </c>
      <c r="CJ101" s="36" t="s">
        <v>234</v>
      </c>
    </row>
    <row r="102" spans="1:88" s="21" customFormat="1" ht="14.45" hidden="1" customHeight="1" x14ac:dyDescent="0.25">
      <c r="A102" s="113" t="s">
        <v>235</v>
      </c>
      <c r="B102" s="36" t="s">
        <v>236</v>
      </c>
      <c r="C102" s="37">
        <v>11480.823890000018</v>
      </c>
      <c r="D102" s="30">
        <v>1014.1100000000001</v>
      </c>
      <c r="E102" s="31">
        <v>6000</v>
      </c>
      <c r="F102" s="21">
        <v>1032.0400000000002</v>
      </c>
      <c r="G102" s="31"/>
      <c r="H102" s="27">
        <f>'лист 1'!E103</f>
        <v>856.83000000000015</v>
      </c>
      <c r="I102" s="31"/>
      <c r="J102" s="27">
        <f>'лист 1'!F103</f>
        <v>994.45</v>
      </c>
      <c r="K102" s="31"/>
      <c r="L102" s="27">
        <f>'лист 1'!G103</f>
        <v>1096.21</v>
      </c>
      <c r="M102" s="31"/>
      <c r="N102" s="32">
        <v>1009.1400000000001</v>
      </c>
      <c r="O102" s="31"/>
      <c r="P102" s="27">
        <f>'лист 1'!I103</f>
        <v>1034.3</v>
      </c>
      <c r="Q102" s="31"/>
      <c r="R102" s="27">
        <f>'лист 1'!J103</f>
        <v>1101.1085600000188</v>
      </c>
      <c r="S102" s="31"/>
      <c r="T102" s="27">
        <f>'лист 1'!K103</f>
        <v>988.23</v>
      </c>
      <c r="U102" s="31"/>
      <c r="V102" s="27">
        <f>'лист 1'!L103</f>
        <v>1145.1266800000042</v>
      </c>
      <c r="W102" s="31"/>
      <c r="X102" s="27">
        <f>'лист 1'!M103</f>
        <v>1074.8469399999858</v>
      </c>
      <c r="Y102" s="31"/>
      <c r="Z102" s="27">
        <f>'лист 1'!N103</f>
        <v>1084.3277799999996</v>
      </c>
      <c r="AA102" s="31"/>
      <c r="AB102" s="28">
        <f t="shared" si="21"/>
        <v>5050.1039300000084</v>
      </c>
      <c r="AC102" s="29">
        <f t="shared" si="22"/>
        <v>12430.719960000009</v>
      </c>
      <c r="AD102" s="29">
        <f t="shared" si="23"/>
        <v>6000</v>
      </c>
      <c r="AE102" s="30">
        <f>'лист 1'!P103</f>
        <v>1134.9996800000035</v>
      </c>
      <c r="AF102" s="31"/>
      <c r="AG102" s="32">
        <f>'лист 1'!Q103</f>
        <v>1089.3362800000486</v>
      </c>
      <c r="AH102" s="31"/>
      <c r="AI102" s="32">
        <f>'лист 1'!R103</f>
        <v>1012.6758399999596</v>
      </c>
      <c r="AJ102" s="31"/>
      <c r="AK102" s="27">
        <f>'лист 1'!S103</f>
        <v>1194.1759400000378</v>
      </c>
      <c r="AL102" s="42">
        <v>5000</v>
      </c>
      <c r="AM102" s="45">
        <f>'лист 1'!T103</f>
        <v>1063.1922199999735</v>
      </c>
      <c r="AN102" s="44"/>
      <c r="AO102" s="27">
        <f>'лист 1'!U103</f>
        <v>1104.0155599999862</v>
      </c>
      <c r="AP102" s="31"/>
      <c r="AQ102" s="27">
        <f>'лист 1'!V103</f>
        <v>1191.9407199999957</v>
      </c>
      <c r="AR102" s="31">
        <v>5000</v>
      </c>
      <c r="AS102" s="27">
        <f>'лист 1'!W103</f>
        <v>1309.5835000000293</v>
      </c>
      <c r="AT102" s="31"/>
      <c r="AU102" s="27">
        <f>'лист 1'!X103</f>
        <v>1236.8265600000175</v>
      </c>
      <c r="AV102" s="31"/>
      <c r="AW102" s="27">
        <f>'лист 1'!Y103</f>
        <v>1246.0172199999395</v>
      </c>
      <c r="AX102" s="31"/>
      <c r="AY102" s="27">
        <f>'лист 1'!Z103</f>
        <v>1220.1531200000206</v>
      </c>
      <c r="AZ102" s="31"/>
      <c r="BA102" s="27">
        <f>'лист 1'!AA103</f>
        <v>1242.5008599999871</v>
      </c>
      <c r="BB102" s="31">
        <v>5000</v>
      </c>
      <c r="BC102" s="28">
        <f t="shared" si="27"/>
        <v>6004.686430000007</v>
      </c>
      <c r="BD102" s="33">
        <f t="shared" si="28"/>
        <v>14045.417500000001</v>
      </c>
      <c r="BE102" s="34">
        <f t="shared" si="29"/>
        <v>15000</v>
      </c>
      <c r="BF102" s="35" t="s">
        <v>235</v>
      </c>
      <c r="BG102" s="36" t="s">
        <v>236</v>
      </c>
      <c r="BH102" s="84">
        <f>'лист 1'!AC103</f>
        <v>1283.1337600000606</v>
      </c>
      <c r="BI102" s="107">
        <v>0</v>
      </c>
      <c r="BJ102" s="102">
        <f>'лист 1'!AD103</f>
        <v>0</v>
      </c>
      <c r="BK102" s="109"/>
      <c r="BL102" s="101"/>
      <c r="CF102" s="28">
        <f t="shared" si="18"/>
        <v>4721.5526699999464</v>
      </c>
      <c r="CG102" s="33">
        <f t="shared" si="19"/>
        <v>1283.1337600000606</v>
      </c>
      <c r="CH102" s="34">
        <f t="shared" si="20"/>
        <v>0</v>
      </c>
      <c r="CI102" s="113" t="s">
        <v>235</v>
      </c>
      <c r="CJ102" s="36" t="s">
        <v>236</v>
      </c>
    </row>
    <row r="103" spans="1:88" s="21" customFormat="1" ht="15" x14ac:dyDescent="0.25">
      <c r="A103" s="113" t="s">
        <v>237</v>
      </c>
      <c r="B103" s="36" t="s">
        <v>229</v>
      </c>
      <c r="C103" s="37">
        <v>-14222.717969999991</v>
      </c>
      <c r="D103" s="30">
        <v>16540.100000000002</v>
      </c>
      <c r="E103" s="31">
        <v>14630</v>
      </c>
      <c r="F103" s="21">
        <v>12003.580000000002</v>
      </c>
      <c r="G103" s="31"/>
      <c r="H103" s="27">
        <f>'лист 1'!E104</f>
        <v>6180.9500000000007</v>
      </c>
      <c r="I103" s="31">
        <v>28544</v>
      </c>
      <c r="J103" s="27">
        <f>'лист 1'!F104</f>
        <v>4156.63</v>
      </c>
      <c r="K103" s="31">
        <v>6181</v>
      </c>
      <c r="L103" s="27">
        <f>'лист 1'!G104</f>
        <v>2306.23</v>
      </c>
      <c r="M103" s="31">
        <v>4157</v>
      </c>
      <c r="N103" s="32">
        <v>2402.8300000000004</v>
      </c>
      <c r="O103" s="31"/>
      <c r="P103" s="27">
        <f>'лист 1'!I104</f>
        <v>2688.56</v>
      </c>
      <c r="Q103" s="31">
        <v>7398</v>
      </c>
      <c r="R103" s="27">
        <f>'лист 1'!J104</f>
        <v>2646.9818600000999</v>
      </c>
      <c r="S103" s="31"/>
      <c r="T103" s="27">
        <f>'лист 1'!K104</f>
        <v>1913.02</v>
      </c>
      <c r="U103" s="31"/>
      <c r="V103" s="27">
        <f>'лист 1'!L104</f>
        <v>6304.5671600000051</v>
      </c>
      <c r="W103" s="31">
        <v>10865</v>
      </c>
      <c r="X103" s="27">
        <f>'лист 1'!M104</f>
        <v>10187.40064</v>
      </c>
      <c r="Y103" s="31"/>
      <c r="Z103" s="27">
        <f>'лист 1'!N104</f>
        <v>14343.25706000016</v>
      </c>
      <c r="AA103" s="31">
        <v>24531</v>
      </c>
      <c r="AB103" s="28">
        <f t="shared" si="21"/>
        <v>409.17530999973678</v>
      </c>
      <c r="AC103" s="29">
        <f t="shared" si="22"/>
        <v>81674.106720000273</v>
      </c>
      <c r="AD103" s="29">
        <f t="shared" si="23"/>
        <v>96306</v>
      </c>
      <c r="AE103" s="30">
        <f>'лист 1'!P104</f>
        <v>13029.698219999898</v>
      </c>
      <c r="AF103" s="31"/>
      <c r="AG103" s="32">
        <f>'лист 1'!Q104</f>
        <v>12401.166180000248</v>
      </c>
      <c r="AH103" s="31">
        <v>13030</v>
      </c>
      <c r="AI103" s="32">
        <f>'лист 1'!R104</f>
        <v>8109.4682799997863</v>
      </c>
      <c r="AJ103" s="31">
        <v>12402</v>
      </c>
      <c r="AK103" s="27">
        <f>'лист 1'!S104</f>
        <v>6298.8352600001326</v>
      </c>
      <c r="AL103" s="42"/>
      <c r="AM103" s="45">
        <f>'лист 1'!T104</f>
        <v>4094.2300400000104</v>
      </c>
      <c r="AN103" s="44"/>
      <c r="AO103" s="27">
        <f>'лист 1'!U104</f>
        <v>1724.1798799999858</v>
      </c>
      <c r="AP103" s="31"/>
      <c r="AQ103" s="27">
        <f>'лист 1'!V104</f>
        <v>2983.577100000065</v>
      </c>
      <c r="AR103" s="31"/>
      <c r="AS103" s="27">
        <f>'лист 1'!W104</f>
        <v>2630.6452199999176</v>
      </c>
      <c r="AT103" s="31"/>
      <c r="AU103" s="27">
        <f>'лист 1'!X104</f>
        <v>2164.3585599999205</v>
      </c>
      <c r="AV103" s="31"/>
      <c r="AW103" s="27">
        <f>'лист 1'!Y104</f>
        <v>6456.3916800001671</v>
      </c>
      <c r="AX103" s="31">
        <v>28006</v>
      </c>
      <c r="AY103" s="27">
        <f>'лист 1'!Z104</f>
        <v>10367.842359999748</v>
      </c>
      <c r="AZ103" s="31"/>
      <c r="BA103" s="27">
        <f>'лист 1'!AA104</f>
        <v>13593.102880000284</v>
      </c>
      <c r="BB103" s="31">
        <v>16825</v>
      </c>
      <c r="BC103" s="28">
        <f t="shared" si="27"/>
        <v>-13181.320350000424</v>
      </c>
      <c r="BD103" s="33">
        <f t="shared" si="28"/>
        <v>83853.495660000161</v>
      </c>
      <c r="BE103" s="34">
        <f t="shared" si="29"/>
        <v>70263</v>
      </c>
      <c r="BF103" s="40" t="s">
        <v>238</v>
      </c>
      <c r="BG103" s="39" t="s">
        <v>229</v>
      </c>
      <c r="BH103" s="84">
        <f>'лист 1'!AC104</f>
        <v>18243.02537999977</v>
      </c>
      <c r="BI103" s="107">
        <v>0</v>
      </c>
      <c r="BJ103" s="102">
        <f>'лист 1'!AD104</f>
        <v>0</v>
      </c>
      <c r="BK103" s="109"/>
      <c r="BL103" s="101"/>
      <c r="CF103" s="28">
        <f t="shared" si="18"/>
        <v>-31424.345730000194</v>
      </c>
      <c r="CG103" s="33">
        <f t="shared" si="19"/>
        <v>18243.02537999977</v>
      </c>
      <c r="CH103" s="34">
        <f t="shared" si="20"/>
        <v>0</v>
      </c>
      <c r="CI103" s="113" t="s">
        <v>238</v>
      </c>
      <c r="CJ103" s="36" t="s">
        <v>229</v>
      </c>
    </row>
    <row r="104" spans="1:88" s="21" customFormat="1" ht="15" hidden="1" x14ac:dyDescent="0.25">
      <c r="A104" s="113" t="s">
        <v>239</v>
      </c>
      <c r="B104" s="36" t="s">
        <v>240</v>
      </c>
      <c r="C104" s="37">
        <v>-542.04585999998835</v>
      </c>
      <c r="D104" s="30">
        <v>8886.7900000000009</v>
      </c>
      <c r="E104" s="31">
        <v>10025</v>
      </c>
      <c r="F104" s="21">
        <v>5541.9500000000007</v>
      </c>
      <c r="G104" s="31">
        <v>10125</v>
      </c>
      <c r="H104" s="27">
        <f>'лист 1'!E105</f>
        <v>1851.2800000000002</v>
      </c>
      <c r="I104" s="31"/>
      <c r="J104" s="27">
        <f>'лист 1'!F105</f>
        <v>3308.51</v>
      </c>
      <c r="K104" s="31"/>
      <c r="L104" s="27">
        <f>'лист 1'!G105</f>
        <v>4662.0300000000007</v>
      </c>
      <c r="M104" s="31"/>
      <c r="N104" s="32">
        <v>3565.8500000000004</v>
      </c>
      <c r="O104" s="31"/>
      <c r="P104" s="27">
        <f>'лист 1'!I105</f>
        <v>3715.1</v>
      </c>
      <c r="Q104" s="31">
        <v>10126</v>
      </c>
      <c r="R104" s="27">
        <f>'лист 1'!J105</f>
        <v>5262.4739199999913</v>
      </c>
      <c r="S104" s="31"/>
      <c r="T104" s="27">
        <f>'лист 1'!K105</f>
        <v>5149.51</v>
      </c>
      <c r="U104" s="31">
        <v>10055</v>
      </c>
      <c r="V104" s="27">
        <f>'лист 1'!L105</f>
        <v>5917.3681799999977</v>
      </c>
      <c r="W104" s="31">
        <v>10500</v>
      </c>
      <c r="X104" s="27">
        <f>'лист 1'!M105</f>
        <v>6236.8349399999634</v>
      </c>
      <c r="Y104" s="31"/>
      <c r="Z104" s="27">
        <f>'лист 1'!N105</f>
        <v>7061.6804399999874</v>
      </c>
      <c r="AA104" s="31">
        <v>10555</v>
      </c>
      <c r="AB104" s="28">
        <f t="shared" si="21"/>
        <v>-315.42333999993298</v>
      </c>
      <c r="AC104" s="29">
        <f t="shared" si="22"/>
        <v>61159.377479999945</v>
      </c>
      <c r="AD104" s="29">
        <f t="shared" si="23"/>
        <v>61386</v>
      </c>
      <c r="AE104" s="30">
        <f>'лист 1'!P105</f>
        <v>7183.5346000000309</v>
      </c>
      <c r="AF104" s="31"/>
      <c r="AG104" s="32">
        <f>'лист 1'!Q105</f>
        <v>7545.1729600000208</v>
      </c>
      <c r="AH104" s="31">
        <v>10555</v>
      </c>
      <c r="AI104" s="32">
        <f>'лист 1'!R105</f>
        <v>6522.5245399999667</v>
      </c>
      <c r="AJ104" s="31"/>
      <c r="AK104" s="27">
        <f>'лист 1'!S105</f>
        <v>5965.1135200000272</v>
      </c>
      <c r="AL104" s="42">
        <v>15000</v>
      </c>
      <c r="AM104" s="45">
        <f>'лист 1'!T105</f>
        <v>6128.5472399999808</v>
      </c>
      <c r="AN104" s="44"/>
      <c r="AO104" s="27">
        <f>'лист 1'!U105</f>
        <v>4149.7545400000172</v>
      </c>
      <c r="AP104" s="31">
        <v>10015</v>
      </c>
      <c r="AQ104" s="27">
        <f>'лист 1'!V105</f>
        <v>4294.9321600000012</v>
      </c>
      <c r="AR104" s="31"/>
      <c r="AS104" s="27">
        <f>'лист 1'!W105</f>
        <v>6690.6766800000059</v>
      </c>
      <c r="AT104" s="31">
        <v>10025</v>
      </c>
      <c r="AU104" s="27">
        <f>'лист 1'!X105</f>
        <v>5128.5360799999671</v>
      </c>
      <c r="AV104" s="31"/>
      <c r="AW104" s="27">
        <f>'лист 1'!Y105</f>
        <v>4984.9524800000127</v>
      </c>
      <c r="AX104" s="31">
        <v>10555</v>
      </c>
      <c r="AY104" s="27">
        <f>'лист 1'!Z105</f>
        <v>5515.3771599999936</v>
      </c>
      <c r="AZ104" s="31"/>
      <c r="BA104" s="27">
        <f>'лист 1'!AA105</f>
        <v>5606.7583000000268</v>
      </c>
      <c r="BB104" s="31">
        <v>10575</v>
      </c>
      <c r="BC104" s="28">
        <f t="shared" si="27"/>
        <v>-3306.3035999999965</v>
      </c>
      <c r="BD104" s="33">
        <f t="shared" si="28"/>
        <v>69715.880260000064</v>
      </c>
      <c r="BE104" s="34">
        <f t="shared" si="29"/>
        <v>66725</v>
      </c>
      <c r="BF104" s="38" t="s">
        <v>239</v>
      </c>
      <c r="BG104" s="39" t="s">
        <v>240</v>
      </c>
      <c r="BH104" s="84">
        <f>'лист 1'!AC105</f>
        <v>5305.7059799999879</v>
      </c>
      <c r="BI104" s="107">
        <v>0</v>
      </c>
      <c r="BJ104" s="102">
        <f>'лист 1'!AD105</f>
        <v>0</v>
      </c>
      <c r="BK104" s="110">
        <v>10533</v>
      </c>
      <c r="BL104" s="101"/>
      <c r="CF104" s="28">
        <f t="shared" si="18"/>
        <v>1920.9904200000155</v>
      </c>
      <c r="CG104" s="33">
        <f t="shared" si="19"/>
        <v>5305.7059799999879</v>
      </c>
      <c r="CH104" s="34">
        <f t="shared" si="20"/>
        <v>10533</v>
      </c>
      <c r="CI104" s="113" t="s">
        <v>239</v>
      </c>
      <c r="CJ104" s="36" t="s">
        <v>240</v>
      </c>
    </row>
    <row r="105" spans="1:88" s="21" customFormat="1" ht="14.45" hidden="1" customHeight="1" x14ac:dyDescent="0.25">
      <c r="A105" s="113" t="s">
        <v>241</v>
      </c>
      <c r="B105" s="36" t="s">
        <v>242</v>
      </c>
      <c r="C105" s="37">
        <v>0</v>
      </c>
      <c r="D105" s="30">
        <v>0</v>
      </c>
      <c r="E105" s="31"/>
      <c r="F105" s="21">
        <v>24.630000000000003</v>
      </c>
      <c r="G105" s="31">
        <v>24.63</v>
      </c>
      <c r="H105" s="27">
        <f>'лист 1'!E106</f>
        <v>0</v>
      </c>
      <c r="I105" s="31"/>
      <c r="J105" s="27">
        <f>'лист 1'!F106</f>
        <v>176.72000000000003</v>
      </c>
      <c r="K105" s="31">
        <v>176.73</v>
      </c>
      <c r="L105" s="27">
        <f>'лист 1'!G106</f>
        <v>806.91000000000008</v>
      </c>
      <c r="M105" s="31">
        <v>806.91</v>
      </c>
      <c r="N105" s="32">
        <v>364.04</v>
      </c>
      <c r="O105" s="31">
        <v>364.04</v>
      </c>
      <c r="P105" s="27">
        <f>'лист 1'!I106</f>
        <v>330.48</v>
      </c>
      <c r="Q105" s="31">
        <v>330.47</v>
      </c>
      <c r="R105" s="27">
        <f>'лист 1'!J106</f>
        <v>559.19580000000337</v>
      </c>
      <c r="S105" s="31">
        <v>559.20000000000005</v>
      </c>
      <c r="T105" s="27">
        <f>'лист 1'!K106</f>
        <v>408.75</v>
      </c>
      <c r="U105" s="31">
        <v>408.75</v>
      </c>
      <c r="V105" s="27">
        <f>'лист 1'!L106</f>
        <v>2343.3134999999938</v>
      </c>
      <c r="W105" s="31"/>
      <c r="X105" s="27">
        <f>'лист 1'!M106</f>
        <v>3928.5043400000022</v>
      </c>
      <c r="Y105" s="31">
        <v>2343.31</v>
      </c>
      <c r="Z105" s="27">
        <f>'лист 1'!N106</f>
        <v>2.4764600000104835</v>
      </c>
      <c r="AA105" s="31">
        <v>3929</v>
      </c>
      <c r="AB105" s="28">
        <f t="shared" si="21"/>
        <v>-1.9801000000097702</v>
      </c>
      <c r="AC105" s="29">
        <f t="shared" si="22"/>
        <v>8945.0201000000106</v>
      </c>
      <c r="AD105" s="29">
        <f t="shared" si="23"/>
        <v>8943.0400000000009</v>
      </c>
      <c r="AE105" s="30">
        <f>'лист 1'!P106</f>
        <v>1328.2982200000033</v>
      </c>
      <c r="AF105" s="31"/>
      <c r="AG105" s="32">
        <f>'лист 1'!Q106</f>
        <v>2530.4040399999967</v>
      </c>
      <c r="AH105" s="31">
        <v>1500</v>
      </c>
      <c r="AI105" s="32">
        <f>'лист 1'!R106</f>
        <v>326.38659999999646</v>
      </c>
      <c r="AJ105" s="31">
        <v>3000</v>
      </c>
      <c r="AK105" s="27">
        <f>'лист 1'!S106</f>
        <v>262.88101999999185</v>
      </c>
      <c r="AL105" s="42">
        <v>263</v>
      </c>
      <c r="AM105" s="45">
        <f>'лист 1'!T106</f>
        <v>788.96884000000568</v>
      </c>
      <c r="AN105" s="44">
        <v>789</v>
      </c>
      <c r="AO105" s="27">
        <f>'лист 1'!U106</f>
        <v>1144.2808599999917</v>
      </c>
      <c r="AP105" s="31"/>
      <c r="AQ105" s="27">
        <f>'лист 1'!V106</f>
        <v>1260.9273000000117</v>
      </c>
      <c r="AR105" s="31"/>
      <c r="AS105" s="27">
        <f>'лист 1'!W106</f>
        <v>1965.0412200000078</v>
      </c>
      <c r="AT105" s="31">
        <v>2405.21</v>
      </c>
      <c r="AU105" s="27">
        <f>'лист 1'!X106</f>
        <v>724.5376599999903</v>
      </c>
      <c r="AV105" s="31">
        <v>1965.04</v>
      </c>
      <c r="AW105" s="27">
        <f>'лист 1'!Y106</f>
        <v>1840.1176399999915</v>
      </c>
      <c r="AX105" s="31"/>
      <c r="AY105" s="27">
        <f>'лист 1'!Z106</f>
        <v>1952.8470800000068</v>
      </c>
      <c r="AZ105" s="31"/>
      <c r="BA105" s="27">
        <f>'лист 1'!AA106</f>
        <v>5273.8064200000108</v>
      </c>
      <c r="BB105" s="31">
        <v>9478.23</v>
      </c>
      <c r="BC105" s="28">
        <f t="shared" si="27"/>
        <v>2.9999999842402758E-3</v>
      </c>
      <c r="BD105" s="33">
        <f t="shared" si="28"/>
        <v>19398.496900000006</v>
      </c>
      <c r="BE105" s="34">
        <f t="shared" si="29"/>
        <v>19400.48</v>
      </c>
      <c r="BF105" s="40" t="s">
        <v>241</v>
      </c>
      <c r="BG105" s="39" t="s">
        <v>243</v>
      </c>
      <c r="BH105" s="84">
        <f>'лист 1'!AC106</f>
        <v>3318.4831399999944</v>
      </c>
      <c r="BI105" s="107">
        <v>0</v>
      </c>
      <c r="BJ105" s="102">
        <f>'лист 1'!AD106</f>
        <v>0</v>
      </c>
      <c r="BK105" s="110">
        <v>3318.48</v>
      </c>
      <c r="BL105" s="101"/>
      <c r="CF105" s="28">
        <f t="shared" si="18"/>
        <v>-1.4000001010572305E-4</v>
      </c>
      <c r="CG105" s="33">
        <f t="shared" si="19"/>
        <v>3318.4831399999944</v>
      </c>
      <c r="CH105" s="34">
        <f t="shared" si="20"/>
        <v>3318.48</v>
      </c>
      <c r="CI105" s="113" t="s">
        <v>241</v>
      </c>
      <c r="CJ105" s="36" t="s">
        <v>243</v>
      </c>
    </row>
    <row r="106" spans="1:88" s="21" customFormat="1" ht="15" hidden="1" x14ac:dyDescent="0.25">
      <c r="A106" s="113" t="s">
        <v>244</v>
      </c>
      <c r="B106" s="36" t="s">
        <v>245</v>
      </c>
      <c r="C106" s="37">
        <v>-1091.9381099999946</v>
      </c>
      <c r="D106" s="30">
        <v>0</v>
      </c>
      <c r="E106" s="31"/>
      <c r="F106" s="21">
        <v>0</v>
      </c>
      <c r="G106" s="31"/>
      <c r="H106" s="27">
        <f>'лист 1'!E107</f>
        <v>8.2100000000000009</v>
      </c>
      <c r="I106" s="31"/>
      <c r="J106" s="27">
        <f>'лист 1'!F107</f>
        <v>116.45000000000002</v>
      </c>
      <c r="K106" s="31">
        <f>116.45+1216.6</f>
        <v>1333.05</v>
      </c>
      <c r="L106" s="27">
        <f>'лист 1'!G107</f>
        <v>837.61</v>
      </c>
      <c r="M106" s="31">
        <v>1091.94</v>
      </c>
      <c r="N106" s="32">
        <v>1441.25</v>
      </c>
      <c r="O106" s="31">
        <v>1441.25</v>
      </c>
      <c r="P106" s="27">
        <f>'лист 1'!I107</f>
        <v>1459.1</v>
      </c>
      <c r="Q106" s="31">
        <v>1459.1</v>
      </c>
      <c r="R106" s="27">
        <f>'лист 1'!J107</f>
        <v>1812.2554000000105</v>
      </c>
      <c r="S106" s="31">
        <v>370.78</v>
      </c>
      <c r="T106" s="27">
        <f>'лист 1'!K107</f>
        <v>1340.62</v>
      </c>
      <c r="U106" s="31">
        <v>3152.88</v>
      </c>
      <c r="V106" s="27">
        <f>'лист 1'!L107</f>
        <v>963.40589999998724</v>
      </c>
      <c r="W106" s="31">
        <v>963.41</v>
      </c>
      <c r="X106" s="27">
        <f>'лист 1'!M107</f>
        <v>2.3284800000033283</v>
      </c>
      <c r="Y106" s="31"/>
      <c r="Z106" s="27">
        <f>'лист 1'!N107</f>
        <v>2.0590399999910551</v>
      </c>
      <c r="AA106" s="31">
        <v>739.24</v>
      </c>
      <c r="AB106" s="28">
        <f t="shared" si="21"/>
        <v>1476.4230700000135</v>
      </c>
      <c r="AC106" s="29">
        <f t="shared" si="22"/>
        <v>7983.2888199999916</v>
      </c>
      <c r="AD106" s="29">
        <f t="shared" si="23"/>
        <v>10551.65</v>
      </c>
      <c r="AE106" s="30">
        <f>'лист 1'!P107</f>
        <v>2.3500600000077245</v>
      </c>
      <c r="AF106" s="31"/>
      <c r="AG106" s="32">
        <f>'лист 1'!Q107</f>
        <v>2.319540000004872</v>
      </c>
      <c r="AH106" s="31"/>
      <c r="AI106" s="32">
        <f>'лист 1'!R107</f>
        <v>3.5631200000013994</v>
      </c>
      <c r="AJ106" s="31"/>
      <c r="AK106" s="27">
        <f>'лист 1'!S107</f>
        <v>4.2037399999782608</v>
      </c>
      <c r="AL106" s="42"/>
      <c r="AM106" s="45">
        <f>'лист 1'!T107</f>
        <v>1368.1612600000162</v>
      </c>
      <c r="AN106" s="44"/>
      <c r="AO106" s="27">
        <f>'лист 1'!U107</f>
        <v>3382.5398399999949</v>
      </c>
      <c r="AP106" s="31"/>
      <c r="AQ106" s="27">
        <f>'лист 1'!V107</f>
        <v>2955.4864600000087</v>
      </c>
      <c r="AR106" s="31">
        <v>6669.25</v>
      </c>
      <c r="AS106" s="27">
        <f>'лист 1'!W107</f>
        <v>3288.083079999994</v>
      </c>
      <c r="AT106" s="31">
        <v>2955.49</v>
      </c>
      <c r="AU106" s="27">
        <f>'лист 1'!X107</f>
        <v>1646.697580000005</v>
      </c>
      <c r="AV106" s="31">
        <v>3049.95</v>
      </c>
      <c r="AW106" s="27">
        <f>'лист 1'!Y107</f>
        <v>2.7335199999821636</v>
      </c>
      <c r="AX106" s="31">
        <v>1649.43</v>
      </c>
      <c r="AY106" s="27">
        <f>'лист 1'!Z107</f>
        <v>2.5089200000141503</v>
      </c>
      <c r="AZ106" s="31"/>
      <c r="BA106" s="27">
        <f>'лист 1'!AA107</f>
        <v>2.577059999991143</v>
      </c>
      <c r="BB106" s="31"/>
      <c r="BC106" s="28">
        <f t="shared" si="27"/>
        <v>3139.3188900000132</v>
      </c>
      <c r="BD106" s="33">
        <f t="shared" si="28"/>
        <v>12661.224179999999</v>
      </c>
      <c r="BE106" s="34">
        <f t="shared" si="29"/>
        <v>14324.119999999999</v>
      </c>
      <c r="BF106" s="35" t="s">
        <v>244</v>
      </c>
      <c r="BG106" s="36" t="s">
        <v>245</v>
      </c>
      <c r="BH106" s="84">
        <f>'лист 1'!AC107</f>
        <v>2.4045799999968587</v>
      </c>
      <c r="BI106" s="107">
        <v>0</v>
      </c>
      <c r="BJ106" s="102">
        <f>'лист 1'!AD107</f>
        <v>0</v>
      </c>
      <c r="BK106" s="109"/>
      <c r="BL106" s="101"/>
      <c r="CF106" s="28">
        <f t="shared" si="18"/>
        <v>3136.9143100000165</v>
      </c>
      <c r="CG106" s="33">
        <f t="shared" si="19"/>
        <v>2.4045799999968587</v>
      </c>
      <c r="CH106" s="34">
        <f t="shared" si="20"/>
        <v>0</v>
      </c>
      <c r="CI106" s="113" t="s">
        <v>244</v>
      </c>
      <c r="CJ106" s="36" t="s">
        <v>245</v>
      </c>
    </row>
    <row r="107" spans="1:88" s="21" customFormat="1" ht="15" x14ac:dyDescent="0.25">
      <c r="A107" s="113" t="s">
        <v>246</v>
      </c>
      <c r="B107" s="36" t="s">
        <v>247</v>
      </c>
      <c r="C107" s="37">
        <v>-21074.06323</v>
      </c>
      <c r="D107" s="30">
        <v>642.5200000000001</v>
      </c>
      <c r="E107" s="31">
        <v>7000</v>
      </c>
      <c r="F107" s="21">
        <v>224.47000000000003</v>
      </c>
      <c r="G107" s="31">
        <v>13000</v>
      </c>
      <c r="H107" s="27">
        <f>'лист 1'!E108</f>
        <v>227.71</v>
      </c>
      <c r="I107" s="31">
        <v>3000</v>
      </c>
      <c r="J107" s="27">
        <f>'лист 1'!F108</f>
        <v>724.40000000000009</v>
      </c>
      <c r="K107" s="31">
        <f>2000+2000</f>
        <v>4000</v>
      </c>
      <c r="L107" s="27">
        <f>'лист 1'!G108</f>
        <v>2765.5800000000004</v>
      </c>
      <c r="M107" s="31"/>
      <c r="N107" s="32">
        <v>1223.67</v>
      </c>
      <c r="O107" s="31">
        <v>2000</v>
      </c>
      <c r="P107" s="27">
        <f>'лист 1'!I108</f>
        <v>3677.2</v>
      </c>
      <c r="Q107" s="31">
        <v>5000</v>
      </c>
      <c r="R107" s="27">
        <f>'лист 1'!J108</f>
        <v>5674.3938599999783</v>
      </c>
      <c r="S107" s="31"/>
      <c r="T107" s="27">
        <f>'лист 1'!K108</f>
        <v>4825.58</v>
      </c>
      <c r="U107" s="31">
        <v>5500</v>
      </c>
      <c r="V107" s="27">
        <f>'лист 1'!L108</f>
        <v>7972.076819999972</v>
      </c>
      <c r="W107" s="31">
        <v>3000</v>
      </c>
      <c r="X107" s="27">
        <f>'лист 1'!M108</f>
        <v>13034.817120000014</v>
      </c>
      <c r="Y107" s="31">
        <v>8000</v>
      </c>
      <c r="Z107" s="27">
        <f>'лист 1'!N108</f>
        <v>18342.183839999983</v>
      </c>
      <c r="AA107" s="31">
        <v>10000</v>
      </c>
      <c r="AB107" s="28">
        <f t="shared" si="21"/>
        <v>-19908.66486999995</v>
      </c>
      <c r="AC107" s="29">
        <f t="shared" si="22"/>
        <v>59334.60163999995</v>
      </c>
      <c r="AD107" s="29">
        <f t="shared" si="23"/>
        <v>60500</v>
      </c>
      <c r="AE107" s="30">
        <f>'лист 1'!P108</f>
        <v>18730.972059999971</v>
      </c>
      <c r="AF107" s="31">
        <v>4000</v>
      </c>
      <c r="AG107" s="32">
        <f>'лист 1'!Q108</f>
        <v>17305.516199999976</v>
      </c>
      <c r="AH107" s="31">
        <v>19000</v>
      </c>
      <c r="AI107" s="32">
        <f>'лист 1'!R108</f>
        <v>11845.027160000014</v>
      </c>
      <c r="AJ107" s="31">
        <v>5000</v>
      </c>
      <c r="AK107" s="27">
        <f>'лист 1'!S108</f>
        <v>11902.128819999989</v>
      </c>
      <c r="AL107" s="42">
        <v>15000</v>
      </c>
      <c r="AM107" s="45">
        <f>'лист 1'!T108</f>
        <v>4828.2675200000222</v>
      </c>
      <c r="AN107" s="44">
        <v>6000</v>
      </c>
      <c r="AO107" s="27">
        <f>'лист 1'!U108</f>
        <v>3048.7682399999903</v>
      </c>
      <c r="AP107" s="31"/>
      <c r="AQ107" s="27">
        <f>'лист 1'!V108</f>
        <v>2896.4341799999761</v>
      </c>
      <c r="AR107" s="31"/>
      <c r="AS107" s="27">
        <f>'лист 1'!W108</f>
        <v>1858.8791400000525</v>
      </c>
      <c r="AT107" s="31"/>
      <c r="AU107" s="27">
        <f>'лист 1'!X108</f>
        <v>3464.294819999956</v>
      </c>
      <c r="AV107" s="31">
        <v>5000</v>
      </c>
      <c r="AW107" s="27">
        <f>'лист 1'!Y108</f>
        <v>5655.085019999985</v>
      </c>
      <c r="AX107" s="31">
        <v>5000</v>
      </c>
      <c r="AY107" s="27">
        <f>'лист 1'!Z108</f>
        <v>6904.9723600000261</v>
      </c>
      <c r="AZ107" s="31">
        <v>5000</v>
      </c>
      <c r="BA107" s="27">
        <f>'лист 1'!AA108</f>
        <v>14492.340000000027</v>
      </c>
      <c r="BB107" s="31">
        <v>21000</v>
      </c>
      <c r="BC107" s="28">
        <f t="shared" si="27"/>
        <v>-37841.350389999934</v>
      </c>
      <c r="BD107" s="33">
        <f t="shared" si="28"/>
        <v>102932.68551999998</v>
      </c>
      <c r="BE107" s="34">
        <f t="shared" si="29"/>
        <v>85000</v>
      </c>
      <c r="BF107" s="55" t="s">
        <v>246</v>
      </c>
      <c r="BG107" s="39" t="s">
        <v>247</v>
      </c>
      <c r="BH107" s="84">
        <f>'лист 1'!AC108</f>
        <v>14562.677799999998</v>
      </c>
      <c r="BI107" s="107">
        <v>0</v>
      </c>
      <c r="BJ107" s="102">
        <f>'лист 1'!AD108</f>
        <v>0</v>
      </c>
      <c r="BK107" s="142">
        <v>10000</v>
      </c>
      <c r="BL107" s="101"/>
      <c r="CF107" s="28">
        <f t="shared" si="18"/>
        <v>-42404.028189999932</v>
      </c>
      <c r="CG107" s="33">
        <f t="shared" si="19"/>
        <v>14562.677799999998</v>
      </c>
      <c r="CH107" s="34">
        <f t="shared" si="20"/>
        <v>10000</v>
      </c>
      <c r="CI107" s="113" t="s">
        <v>246</v>
      </c>
      <c r="CJ107" s="36" t="s">
        <v>247</v>
      </c>
    </row>
    <row r="108" spans="1:88" s="21" customFormat="1" ht="15" x14ac:dyDescent="0.25">
      <c r="A108" s="113" t="s">
        <v>248</v>
      </c>
      <c r="B108" s="36" t="s">
        <v>249</v>
      </c>
      <c r="C108" s="37">
        <v>-112.64699999999982</v>
      </c>
      <c r="D108" s="30">
        <v>0</v>
      </c>
      <c r="E108" s="31"/>
      <c r="F108" s="21">
        <v>0</v>
      </c>
      <c r="G108" s="31"/>
      <c r="H108" s="27">
        <f>'лист 1'!E109</f>
        <v>0</v>
      </c>
      <c r="I108" s="31"/>
      <c r="J108" s="27">
        <f>'лист 1'!F109</f>
        <v>0</v>
      </c>
      <c r="K108" s="31"/>
      <c r="L108" s="27">
        <f>'лист 1'!G109</f>
        <v>8.2100000000000009</v>
      </c>
      <c r="M108" s="31"/>
      <c r="N108" s="32">
        <v>262.5</v>
      </c>
      <c r="O108" s="31"/>
      <c r="P108" s="27">
        <f>'лист 1'!I109</f>
        <v>451.93999999999994</v>
      </c>
      <c r="Q108" s="31"/>
      <c r="R108" s="27">
        <f>'лист 1'!J109</f>
        <v>441.31515999999908</v>
      </c>
      <c r="S108" s="31">
        <v>1000</v>
      </c>
      <c r="T108" s="27">
        <f>'лист 1'!K109</f>
        <v>365.64</v>
      </c>
      <c r="U108" s="31"/>
      <c r="V108" s="27">
        <f>'лист 1'!L109</f>
        <v>121.07186000000125</v>
      </c>
      <c r="W108" s="31"/>
      <c r="X108" s="27">
        <f>'лист 1'!M109</f>
        <v>2.300379999999786</v>
      </c>
      <c r="Y108" s="31"/>
      <c r="Z108" s="27">
        <f>'лист 1'!N109</f>
        <v>0.60054000000030894</v>
      </c>
      <c r="AA108" s="31"/>
      <c r="AB108" s="28">
        <f t="shared" si="21"/>
        <v>-766.22493999999972</v>
      </c>
      <c r="AC108" s="29">
        <f t="shared" si="22"/>
        <v>1653.5779399999999</v>
      </c>
      <c r="AD108" s="29">
        <f t="shared" si="23"/>
        <v>1000</v>
      </c>
      <c r="AE108" s="30">
        <f>'лист 1'!P109</f>
        <v>0.792599999998431</v>
      </c>
      <c r="AF108" s="31"/>
      <c r="AG108" s="32">
        <f>'лист 1'!Q109</f>
        <v>0.26050000000077944</v>
      </c>
      <c r="AH108" s="31"/>
      <c r="AI108" s="32">
        <f>'лист 1'!R109</f>
        <v>0.42112000000006561</v>
      </c>
      <c r="AJ108" s="31"/>
      <c r="AK108" s="27">
        <f>'лист 1'!S109</f>
        <v>2.5143200000001946</v>
      </c>
      <c r="AL108" s="42"/>
      <c r="AM108" s="45">
        <f>'лист 1'!T109</f>
        <v>95.038739999999564</v>
      </c>
      <c r="AN108" s="44"/>
      <c r="AO108" s="27">
        <f>'лист 1'!U109</f>
        <v>179.25265999999974</v>
      </c>
      <c r="AP108" s="31"/>
      <c r="AQ108" s="27">
        <f>'лист 1'!V109</f>
        <v>467.32614000000189</v>
      </c>
      <c r="AR108" s="31"/>
      <c r="AS108" s="27">
        <f>'лист 1'!W109</f>
        <v>523.67661999999928</v>
      </c>
      <c r="AT108" s="31">
        <v>1000</v>
      </c>
      <c r="AU108" s="27">
        <f>'лист 1'!X109</f>
        <v>381.65959999999995</v>
      </c>
      <c r="AV108" s="31"/>
      <c r="AW108" s="27">
        <f>'лист 1'!Y109</f>
        <v>56.923499999999564</v>
      </c>
      <c r="AX108" s="31"/>
      <c r="AY108" s="27">
        <f>'лист 1'!Z109</f>
        <v>6.1831599999991367</v>
      </c>
      <c r="AZ108" s="31"/>
      <c r="BA108" s="27">
        <f>'лист 1'!AA109</f>
        <v>1.0174400000006563</v>
      </c>
      <c r="BB108" s="31"/>
      <c r="BC108" s="28">
        <f t="shared" si="27"/>
        <v>-1481.2913399999993</v>
      </c>
      <c r="BD108" s="33">
        <f t="shared" si="28"/>
        <v>1715.0663999999995</v>
      </c>
      <c r="BE108" s="34">
        <f t="shared" si="29"/>
        <v>1000</v>
      </c>
      <c r="BF108" s="40" t="s">
        <v>248</v>
      </c>
      <c r="BG108" s="39" t="s">
        <v>249</v>
      </c>
      <c r="BH108" s="84">
        <f>'лист 1'!AC109</f>
        <v>0.9565999999997894</v>
      </c>
      <c r="BI108" s="107">
        <v>0</v>
      </c>
      <c r="BJ108" s="102">
        <f>'лист 1'!AD109</f>
        <v>0</v>
      </c>
      <c r="BK108" s="109"/>
      <c r="BL108" s="101"/>
      <c r="CF108" s="28">
        <f t="shared" si="18"/>
        <v>-1482.2479399999991</v>
      </c>
      <c r="CG108" s="33">
        <f t="shared" si="19"/>
        <v>0.9565999999997894</v>
      </c>
      <c r="CH108" s="34">
        <f t="shared" si="20"/>
        <v>0</v>
      </c>
      <c r="CI108" s="113" t="s">
        <v>248</v>
      </c>
      <c r="CJ108" s="36" t="s">
        <v>249</v>
      </c>
    </row>
    <row r="109" spans="1:88" s="21" customFormat="1" ht="15" x14ac:dyDescent="0.25">
      <c r="A109" s="113" t="s">
        <v>250</v>
      </c>
      <c r="B109" s="36" t="s">
        <v>251</v>
      </c>
      <c r="C109" s="37">
        <v>-12533.297600000018</v>
      </c>
      <c r="D109" s="30">
        <v>6758.54</v>
      </c>
      <c r="E109" s="31">
        <v>0</v>
      </c>
      <c r="F109" s="21">
        <v>5718.3200000000006</v>
      </c>
      <c r="G109" s="31">
        <v>19293.54</v>
      </c>
      <c r="H109" s="27">
        <f>'лист 1'!E110</f>
        <v>3588.1200000000003</v>
      </c>
      <c r="I109" s="31">
        <v>9306.44</v>
      </c>
      <c r="J109" s="27">
        <f>'лист 1'!F110</f>
        <v>4502.6400000000003</v>
      </c>
      <c r="K109" s="31"/>
      <c r="L109" s="27">
        <f>'лист 1'!G110</f>
        <v>2783.98</v>
      </c>
      <c r="M109" s="31"/>
      <c r="N109" s="32">
        <v>3477.05</v>
      </c>
      <c r="O109" s="31">
        <v>10763.69</v>
      </c>
      <c r="P109" s="27">
        <f>'лист 1'!I110</f>
        <v>3825.16</v>
      </c>
      <c r="Q109" s="31"/>
      <c r="R109" s="27">
        <f>'лист 1'!J110</f>
        <v>3941.5652799999834</v>
      </c>
      <c r="S109" s="31">
        <v>3825.16</v>
      </c>
      <c r="T109" s="27">
        <f>'лист 1'!K110</f>
        <v>3225.52</v>
      </c>
      <c r="U109" s="31">
        <v>3941.57</v>
      </c>
      <c r="V109" s="27">
        <f>'лист 1'!L110</f>
        <v>5497.4112399999785</v>
      </c>
      <c r="W109" s="31">
        <v>8722.93</v>
      </c>
      <c r="X109" s="27">
        <f>'лист 1'!M110</f>
        <v>4683.0451400000156</v>
      </c>
      <c r="Y109" s="31"/>
      <c r="Z109" s="27">
        <f>'лист 1'!N110</f>
        <v>6758.814519999999</v>
      </c>
      <c r="AA109" s="31">
        <v>4681.32</v>
      </c>
      <c r="AB109" s="28">
        <f t="shared" si="21"/>
        <v>-6758.8137799999949</v>
      </c>
      <c r="AC109" s="29">
        <f t="shared" si="22"/>
        <v>54760.166179999978</v>
      </c>
      <c r="AD109" s="29">
        <f t="shared" si="23"/>
        <v>60534.65</v>
      </c>
      <c r="AE109" s="30">
        <f>'лист 1'!P110</f>
        <v>5618.3595599999699</v>
      </c>
      <c r="AF109" s="31">
        <v>6758.81</v>
      </c>
      <c r="AG109" s="32">
        <f>'лист 1'!Q110</f>
        <v>6183.2416999999878</v>
      </c>
      <c r="AH109" s="31">
        <v>5618.36</v>
      </c>
      <c r="AI109" s="32">
        <f>'лист 1'!R110</f>
        <v>5352.4276999999811</v>
      </c>
      <c r="AJ109" s="31">
        <v>6183.24</v>
      </c>
      <c r="AK109" s="27">
        <f>'лист 1'!S110</f>
        <v>10430.831940000027</v>
      </c>
      <c r="AL109" s="42">
        <v>5352.43</v>
      </c>
      <c r="AM109" s="45">
        <f>'лист 1'!T110</f>
        <v>10248.75548000002</v>
      </c>
      <c r="AN109" s="44">
        <v>10430.83</v>
      </c>
      <c r="AO109" s="27">
        <f>'лист 1'!U110</f>
        <v>4953.1494199999788</v>
      </c>
      <c r="AP109" s="31">
        <v>10248</v>
      </c>
      <c r="AQ109" s="27">
        <f>'лист 1'!V110</f>
        <v>5392.0337999999847</v>
      </c>
      <c r="AR109" s="31">
        <v>4953.1499999999996</v>
      </c>
      <c r="AS109" s="27">
        <f>'лист 1'!W110</f>
        <v>5018.1085000000303</v>
      </c>
      <c r="AT109" s="31"/>
      <c r="AU109" s="27">
        <f>'лист 1'!X110</f>
        <v>4637.1442999999927</v>
      </c>
      <c r="AV109" s="31"/>
      <c r="AW109" s="27">
        <f>'лист 1'!Y110</f>
        <v>4513.0351600000131</v>
      </c>
      <c r="AX109" s="31">
        <v>15047.28</v>
      </c>
      <c r="AY109" s="27">
        <f>'лист 1'!Z110</f>
        <v>6251.7253599999949</v>
      </c>
      <c r="AZ109" s="31">
        <v>4637.1400000000003</v>
      </c>
      <c r="BA109" s="27">
        <f>'лист 1'!AA110</f>
        <v>9247.2098199999855</v>
      </c>
      <c r="BB109" s="31">
        <v>6251.73</v>
      </c>
      <c r="BC109" s="28">
        <f t="shared" si="27"/>
        <v>-9123.866519999965</v>
      </c>
      <c r="BD109" s="33">
        <f t="shared" si="28"/>
        <v>77846.022739999971</v>
      </c>
      <c r="BE109" s="34">
        <f t="shared" si="29"/>
        <v>75480.97</v>
      </c>
      <c r="BF109" s="38" t="s">
        <v>250</v>
      </c>
      <c r="BG109" s="36" t="s">
        <v>251</v>
      </c>
      <c r="BH109" s="84">
        <f>'лист 1'!AC110</f>
        <v>8352.4996400000218</v>
      </c>
      <c r="BI109" s="107">
        <v>0</v>
      </c>
      <c r="BJ109" s="102">
        <f>'лист 1'!AD110</f>
        <v>0</v>
      </c>
      <c r="BK109" s="142">
        <v>9247.2099999999991</v>
      </c>
      <c r="BL109" s="101"/>
      <c r="CF109" s="28">
        <f t="shared" si="18"/>
        <v>-8229.1561599999877</v>
      </c>
      <c r="CG109" s="33">
        <f t="shared" si="19"/>
        <v>8352.4996400000218</v>
      </c>
      <c r="CH109" s="34">
        <f t="shared" si="20"/>
        <v>9247.2099999999991</v>
      </c>
      <c r="CI109" s="113" t="s">
        <v>250</v>
      </c>
      <c r="CJ109" s="36" t="s">
        <v>251</v>
      </c>
    </row>
    <row r="110" spans="1:88" s="21" customFormat="1" ht="15" hidden="1" x14ac:dyDescent="0.25">
      <c r="A110" s="113" t="s">
        <v>252</v>
      </c>
      <c r="B110" s="36" t="s">
        <v>253</v>
      </c>
      <c r="C110" s="37">
        <v>-8561.977799999986</v>
      </c>
      <c r="D110" s="30">
        <v>6884.2400000000007</v>
      </c>
      <c r="E110" s="31">
        <v>4500</v>
      </c>
      <c r="F110" s="21">
        <v>5489.67</v>
      </c>
      <c r="G110" s="31">
        <v>11000</v>
      </c>
      <c r="H110" s="27">
        <f>'лист 1'!E111</f>
        <v>3586.96</v>
      </c>
      <c r="I110" s="31"/>
      <c r="J110" s="27">
        <f>'лист 1'!F111</f>
        <v>438.12000000000006</v>
      </c>
      <c r="K110" s="31"/>
      <c r="L110" s="27">
        <f>'лист 1'!G111</f>
        <v>1178.9100000000001</v>
      </c>
      <c r="M110" s="31">
        <v>9500</v>
      </c>
      <c r="N110" s="32">
        <v>829.81000000000006</v>
      </c>
      <c r="O110" s="31"/>
      <c r="P110" s="27">
        <f>'лист 1'!I111</f>
        <v>1517.9799999999998</v>
      </c>
      <c r="Q110" s="31"/>
      <c r="R110" s="27">
        <f>'лист 1'!J111</f>
        <v>1670.8626599999498</v>
      </c>
      <c r="S110" s="31">
        <v>3500</v>
      </c>
      <c r="T110" s="27">
        <f>'лист 1'!K111</f>
        <v>2551.98</v>
      </c>
      <c r="U110" s="31">
        <v>2000</v>
      </c>
      <c r="V110" s="27">
        <f>'лист 1'!L111</f>
        <v>5283.7290200001071</v>
      </c>
      <c r="W110" s="31"/>
      <c r="X110" s="27">
        <f>'лист 1'!M111</f>
        <v>10029.304639999897</v>
      </c>
      <c r="Y110" s="31">
        <v>7500</v>
      </c>
      <c r="Z110" s="27">
        <f>'лист 1'!N111</f>
        <v>7394.789300000095</v>
      </c>
      <c r="AA110" s="31">
        <v>10000</v>
      </c>
      <c r="AB110" s="28">
        <f t="shared" si="21"/>
        <v>-7418.3334200000318</v>
      </c>
      <c r="AC110" s="29">
        <f t="shared" si="22"/>
        <v>46856.355620000046</v>
      </c>
      <c r="AD110" s="29">
        <f t="shared" si="23"/>
        <v>48000</v>
      </c>
      <c r="AE110" s="30">
        <f>'лист 1'!P111</f>
        <v>7080.7965199998926</v>
      </c>
      <c r="AF110" s="31"/>
      <c r="AG110" s="32">
        <f>'лист 1'!Q111</f>
        <v>5640.6847600001074</v>
      </c>
      <c r="AH110" s="31">
        <v>7000</v>
      </c>
      <c r="AI110" s="32">
        <f>'лист 1'!R111</f>
        <v>4571.531479999956</v>
      </c>
      <c r="AJ110" s="31">
        <v>7000</v>
      </c>
      <c r="AK110" s="27">
        <f>'лист 1'!S111</f>
        <v>4847.5014999999376</v>
      </c>
      <c r="AL110" s="42">
        <v>10750</v>
      </c>
      <c r="AM110" s="45">
        <f>'лист 1'!T111</f>
        <v>4214.6201999999976</v>
      </c>
      <c r="AN110" s="44"/>
      <c r="AO110" s="27">
        <f>'лист 1'!U111</f>
        <v>3693.3657000000057</v>
      </c>
      <c r="AP110" s="31">
        <v>15000</v>
      </c>
      <c r="AQ110" s="27">
        <f>'лист 1'!V111</f>
        <v>4150.3913000000884</v>
      </c>
      <c r="AR110" s="31"/>
      <c r="AS110" s="27">
        <f>'лист 1'!W111</f>
        <v>4792.4918599999</v>
      </c>
      <c r="AT110" s="31"/>
      <c r="AU110" s="27">
        <f>'лист 1'!X111</f>
        <v>3344.6391199999994</v>
      </c>
      <c r="AV110" s="31">
        <v>7000</v>
      </c>
      <c r="AW110" s="27">
        <f>'лист 1'!Y111</f>
        <v>5329.6907800000799</v>
      </c>
      <c r="AX110" s="31">
        <v>3350</v>
      </c>
      <c r="AY110" s="27">
        <f>'лист 1'!Z111</f>
        <v>6827.3967800000755</v>
      </c>
      <c r="AZ110" s="31">
        <v>6000</v>
      </c>
      <c r="BA110" s="27">
        <f>'лист 1'!AA111</f>
        <v>9080.0355599999421</v>
      </c>
      <c r="BB110" s="31">
        <v>16000</v>
      </c>
      <c r="BC110" s="28">
        <f t="shared" si="27"/>
        <v>1108.5210199999929</v>
      </c>
      <c r="BD110" s="33">
        <f t="shared" si="28"/>
        <v>63573.145559999975</v>
      </c>
      <c r="BE110" s="34">
        <f t="shared" si="29"/>
        <v>72100</v>
      </c>
      <c r="BF110" s="38" t="s">
        <v>252</v>
      </c>
      <c r="BG110" s="36" t="s">
        <v>253</v>
      </c>
      <c r="BH110" s="84">
        <f>'лист 1'!AC111</f>
        <v>7028.370040000018</v>
      </c>
      <c r="BI110" s="107">
        <v>0</v>
      </c>
      <c r="BJ110" s="102">
        <f>'лист 1'!AD111</f>
        <v>0</v>
      </c>
      <c r="BK110" s="110">
        <v>7100</v>
      </c>
      <c r="BL110" s="101"/>
      <c r="CF110" s="28">
        <f t="shared" si="18"/>
        <v>1180.1509799999749</v>
      </c>
      <c r="CG110" s="33">
        <f t="shared" si="19"/>
        <v>7028.370040000018</v>
      </c>
      <c r="CH110" s="34">
        <f t="shared" si="20"/>
        <v>7100</v>
      </c>
      <c r="CI110" s="113" t="s">
        <v>252</v>
      </c>
      <c r="CJ110" s="36" t="s">
        <v>253</v>
      </c>
    </row>
    <row r="111" spans="1:88" s="21" customFormat="1" ht="15" x14ac:dyDescent="0.25">
      <c r="A111" s="113" t="s">
        <v>254</v>
      </c>
      <c r="B111" s="36" t="s">
        <v>255</v>
      </c>
      <c r="C111" s="37">
        <v>243.30708999999956</v>
      </c>
      <c r="D111" s="30">
        <v>0</v>
      </c>
      <c r="E111" s="31"/>
      <c r="F111" s="21">
        <v>0</v>
      </c>
      <c r="G111" s="31"/>
      <c r="H111" s="27">
        <f>'лист 1'!E112</f>
        <v>0</v>
      </c>
      <c r="I111" s="31"/>
      <c r="J111" s="27">
        <f>'лист 1'!F112</f>
        <v>0</v>
      </c>
      <c r="K111" s="31"/>
      <c r="L111" s="27">
        <f>'лист 1'!G112</f>
        <v>313.27000000000004</v>
      </c>
      <c r="M111" s="31"/>
      <c r="N111" s="32">
        <v>616.16000000000008</v>
      </c>
      <c r="O111" s="31">
        <v>313.27</v>
      </c>
      <c r="P111" s="27">
        <f>'лист 1'!I112</f>
        <v>600.54</v>
      </c>
      <c r="Q111" s="31">
        <v>973.39</v>
      </c>
      <c r="R111" s="27">
        <f>'лист 1'!J112</f>
        <v>679.63055999999926</v>
      </c>
      <c r="S111" s="31">
        <v>679.63</v>
      </c>
      <c r="T111" s="27">
        <f>'лист 1'!K112</f>
        <v>665.2</v>
      </c>
      <c r="U111" s="31"/>
      <c r="V111" s="27">
        <f>'лист 1'!L112</f>
        <v>72.978220000000078</v>
      </c>
      <c r="W111" s="31">
        <v>665.2</v>
      </c>
      <c r="X111" s="27">
        <f>'лист 1'!M112</f>
        <v>3.7524000000009892</v>
      </c>
      <c r="Y111" s="31">
        <v>72.98</v>
      </c>
      <c r="Z111" s="27">
        <f>'лист 1'!N112</f>
        <v>0.68838000000201638</v>
      </c>
      <c r="AA111" s="31"/>
      <c r="AB111" s="28">
        <f t="shared" si="21"/>
        <v>-4.4424700000033681</v>
      </c>
      <c r="AC111" s="29">
        <f t="shared" si="22"/>
        <v>2952.2195600000027</v>
      </c>
      <c r="AD111" s="29">
        <f t="shared" si="23"/>
        <v>2704.47</v>
      </c>
      <c r="AE111" s="30">
        <f>'лист 1'!P112</f>
        <v>0</v>
      </c>
      <c r="AF111" s="31"/>
      <c r="AG111" s="32">
        <f>'лист 1'!Q112</f>
        <v>0</v>
      </c>
      <c r="AH111" s="31"/>
      <c r="AI111" s="32">
        <f>'лист 1'!R112</f>
        <v>0</v>
      </c>
      <c r="AJ111" s="31"/>
      <c r="AK111" s="27">
        <f>'лист 1'!S112</f>
        <v>5.2924799999968126</v>
      </c>
      <c r="AL111" s="42"/>
      <c r="AM111" s="45">
        <f>'лист 1'!T112</f>
        <v>146.92382000000245</v>
      </c>
      <c r="AN111" s="44"/>
      <c r="AO111" s="27">
        <f>'лист 1'!U112</f>
        <v>760.92777999999987</v>
      </c>
      <c r="AP111" s="31">
        <v>156.66</v>
      </c>
      <c r="AQ111" s="27">
        <f>'лист 1'!V112</f>
        <v>818.96662000000106</v>
      </c>
      <c r="AR111" s="31">
        <v>760.93</v>
      </c>
      <c r="AS111" s="27">
        <f>'лист 1'!W112</f>
        <v>830.8671999999965</v>
      </c>
      <c r="AT111" s="31">
        <v>818.97</v>
      </c>
      <c r="AU111" s="27">
        <f>'лист 1'!X112</f>
        <v>535.2047600000036</v>
      </c>
      <c r="AV111" s="31">
        <v>830.87</v>
      </c>
      <c r="AW111" s="27">
        <f>'лист 1'!Y112</f>
        <v>42.551259999999736</v>
      </c>
      <c r="AX111" s="31">
        <v>535.20000000000005</v>
      </c>
      <c r="AY111" s="27">
        <f>'лист 1'!Z112</f>
        <v>16.838059999996776</v>
      </c>
      <c r="AZ111" s="31">
        <v>42.55</v>
      </c>
      <c r="BA111" s="27">
        <f>'лист 1'!AA112</f>
        <v>0</v>
      </c>
      <c r="BB111" s="31"/>
      <c r="BC111" s="28">
        <f t="shared" si="27"/>
        <v>-16.834450000000061</v>
      </c>
      <c r="BD111" s="33">
        <f t="shared" si="28"/>
        <v>3157.571979999997</v>
      </c>
      <c r="BE111" s="34">
        <f t="shared" si="29"/>
        <v>3145.1800000000003</v>
      </c>
      <c r="BF111" s="35" t="s">
        <v>254</v>
      </c>
      <c r="BG111" s="36" t="s">
        <v>255</v>
      </c>
      <c r="BH111" s="84">
        <f>'лист 1'!AC112</f>
        <v>0</v>
      </c>
      <c r="BI111" s="107">
        <v>0</v>
      </c>
      <c r="BJ111" s="102">
        <f>'лист 1'!AD112</f>
        <v>0</v>
      </c>
      <c r="BK111" s="109"/>
      <c r="BL111" s="101"/>
      <c r="CF111" s="28">
        <f t="shared" si="18"/>
        <v>-16.834450000000061</v>
      </c>
      <c r="CG111" s="33">
        <f t="shared" si="19"/>
        <v>0</v>
      </c>
      <c r="CH111" s="34">
        <f t="shared" si="20"/>
        <v>0</v>
      </c>
      <c r="CI111" s="113" t="s">
        <v>254</v>
      </c>
      <c r="CJ111" s="36" t="s">
        <v>255</v>
      </c>
    </row>
    <row r="112" spans="1:88" s="21" customFormat="1" ht="14.45" hidden="1" customHeight="1" x14ac:dyDescent="0.25">
      <c r="A112" s="113" t="s">
        <v>256</v>
      </c>
      <c r="B112" s="36" t="s">
        <v>257</v>
      </c>
      <c r="C112" s="37">
        <v>-6254.6402099999996</v>
      </c>
      <c r="D112" s="30">
        <v>8817.6200000000008</v>
      </c>
      <c r="E112" s="31">
        <v>6253.39</v>
      </c>
      <c r="F112" s="21">
        <v>5556.8600000000006</v>
      </c>
      <c r="G112" s="31">
        <v>14377.62</v>
      </c>
      <c r="H112" s="27">
        <f>'лист 1'!E113</f>
        <v>2320.73</v>
      </c>
      <c r="I112" s="31">
        <v>2320.73</v>
      </c>
      <c r="J112" s="27">
        <f>'лист 1'!F113</f>
        <v>2548.2200000000003</v>
      </c>
      <c r="K112" s="31"/>
      <c r="L112" s="27">
        <f>'лист 1'!G113</f>
        <v>2572.0000000000005</v>
      </c>
      <c r="M112" s="31">
        <v>2550</v>
      </c>
      <c r="N112" s="32">
        <v>2165.6200000000003</v>
      </c>
      <c r="O112" s="31"/>
      <c r="P112" s="27">
        <f>'лист 1'!I113</f>
        <v>2047.0199999999998</v>
      </c>
      <c r="Q112" s="31">
        <v>4733.95</v>
      </c>
      <c r="R112" s="27">
        <f>'лист 1'!J113</f>
        <v>1252.4875199999717</v>
      </c>
      <c r="S112" s="31">
        <v>3307.02</v>
      </c>
      <c r="T112" s="27">
        <f>'лист 1'!K113</f>
        <v>885.2</v>
      </c>
      <c r="U112" s="31">
        <v>885.2</v>
      </c>
      <c r="V112" s="27">
        <f>'лист 1'!L113</f>
        <v>842.05728000003114</v>
      </c>
      <c r="W112" s="31"/>
      <c r="X112" s="27">
        <f>'лист 1'!M113</f>
        <v>894.55868000000373</v>
      </c>
      <c r="Y112" s="31"/>
      <c r="Z112" s="27">
        <f>'лист 1'!N113</f>
        <v>3184.0107199999638</v>
      </c>
      <c r="AA112" s="31"/>
      <c r="AB112" s="28">
        <f t="shared" si="21"/>
        <v>-4913.1144099999747</v>
      </c>
      <c r="AC112" s="29">
        <f t="shared" si="22"/>
        <v>33086.384199999971</v>
      </c>
      <c r="AD112" s="29">
        <f t="shared" si="23"/>
        <v>34427.909999999996</v>
      </c>
      <c r="AE112" s="30">
        <f>'лист 1'!P113</f>
        <v>3812.81142000002</v>
      </c>
      <c r="AF112" s="31">
        <v>8725.93</v>
      </c>
      <c r="AG112" s="32">
        <f>'лист 1'!Q113</f>
        <v>4932.9030799999618</v>
      </c>
      <c r="AH112" s="31">
        <v>4932.8999999999996</v>
      </c>
      <c r="AI112" s="32">
        <f>'лист 1'!R113</f>
        <v>3715.2619800000421</v>
      </c>
      <c r="AJ112" s="31"/>
      <c r="AK112" s="27">
        <f>'лист 1'!S113</f>
        <v>3446.3758399999688</v>
      </c>
      <c r="AL112" s="42">
        <v>3716</v>
      </c>
      <c r="AM112" s="45">
        <f>'лист 1'!T113</f>
        <v>7740.4497800000045</v>
      </c>
      <c r="AN112" s="44">
        <v>3447</v>
      </c>
      <c r="AO112" s="27">
        <f>'лист 1'!U113</f>
        <v>2591.2326599999801</v>
      </c>
      <c r="AP112" s="31">
        <v>7740</v>
      </c>
      <c r="AQ112" s="27">
        <f>'лист 1'!V113</f>
        <v>2240.2118000000069</v>
      </c>
      <c r="AR112" s="31">
        <v>1500</v>
      </c>
      <c r="AS112" s="27">
        <f>'лист 1'!W113</f>
        <v>3877.4695199999978</v>
      </c>
      <c r="AT112" s="31">
        <v>4295</v>
      </c>
      <c r="AU112" s="27">
        <f>'лист 1'!X113</f>
        <v>2049.795800000034</v>
      </c>
      <c r="AV112" s="31">
        <v>2913</v>
      </c>
      <c r="AW112" s="27">
        <f>'лист 1'!Y113</f>
        <v>0</v>
      </c>
      <c r="AX112" s="31"/>
      <c r="AY112" s="27">
        <f>'лист 1'!Z113</f>
        <v>0</v>
      </c>
      <c r="AZ112" s="31">
        <v>2050</v>
      </c>
      <c r="BA112" s="27">
        <f>'лист 1'!AA113</f>
        <v>0</v>
      </c>
      <c r="BB112" s="31"/>
      <c r="BC112" s="28">
        <f t="shared" si="27"/>
        <v>0.20371000001432549</v>
      </c>
      <c r="BD112" s="33">
        <f t="shared" si="28"/>
        <v>34406.511880000013</v>
      </c>
      <c r="BE112" s="34">
        <f t="shared" si="29"/>
        <v>39319.83</v>
      </c>
      <c r="BF112" s="35" t="s">
        <v>256</v>
      </c>
      <c r="BG112" s="36" t="s">
        <v>258</v>
      </c>
      <c r="BH112" s="84">
        <f>'лист 1'!AC113</f>
        <v>0</v>
      </c>
      <c r="BI112" s="107">
        <v>0</v>
      </c>
      <c r="BJ112" s="102">
        <f>'лист 1'!AD113</f>
        <v>0</v>
      </c>
      <c r="BK112" s="109"/>
      <c r="BL112" s="101"/>
      <c r="CF112" s="28">
        <f t="shared" si="18"/>
        <v>0.20371000001432549</v>
      </c>
      <c r="CG112" s="33">
        <f t="shared" si="19"/>
        <v>0</v>
      </c>
      <c r="CH112" s="34">
        <f t="shared" si="20"/>
        <v>0</v>
      </c>
      <c r="CI112" s="113" t="s">
        <v>256</v>
      </c>
      <c r="CJ112" s="36" t="s">
        <v>258</v>
      </c>
    </row>
    <row r="113" spans="1:88" s="21" customFormat="1" ht="15" hidden="1" x14ac:dyDescent="0.25">
      <c r="A113" s="113" t="s">
        <v>259</v>
      </c>
      <c r="B113" s="36" t="s">
        <v>260</v>
      </c>
      <c r="C113" s="37">
        <v>-11428.606119999997</v>
      </c>
      <c r="D113" s="30">
        <v>8452.51</v>
      </c>
      <c r="E113" s="31">
        <v>12424.23</v>
      </c>
      <c r="F113" s="21">
        <v>7024.0300000000007</v>
      </c>
      <c r="G113" s="31">
        <v>8452.51</v>
      </c>
      <c r="H113" s="27">
        <f>'лист 1'!E114</f>
        <v>5064.7300000000005</v>
      </c>
      <c r="I113" s="31">
        <v>6028.41</v>
      </c>
      <c r="J113" s="27">
        <f>'лист 1'!F114</f>
        <v>3882.9600000000005</v>
      </c>
      <c r="K113" s="31">
        <v>8315.89</v>
      </c>
      <c r="L113" s="27">
        <f>'лист 1'!G114</f>
        <v>3019.84</v>
      </c>
      <c r="M113" s="31">
        <v>631.79999999999995</v>
      </c>
      <c r="N113" s="32">
        <v>533.18000000000006</v>
      </c>
      <c r="O113" s="31">
        <v>3553.02</v>
      </c>
      <c r="P113" s="27">
        <f>'лист 1'!I114</f>
        <v>275</v>
      </c>
      <c r="Q113" s="31">
        <v>275</v>
      </c>
      <c r="R113" s="27">
        <f>'лист 1'!J114</f>
        <v>580.72229999997762</v>
      </c>
      <c r="S113" s="31"/>
      <c r="T113" s="27">
        <f>'лист 1'!K114</f>
        <v>730.02</v>
      </c>
      <c r="U113" s="31">
        <v>580.72</v>
      </c>
      <c r="V113" s="27">
        <f>'лист 1'!L114</f>
        <v>3671.4068999999686</v>
      </c>
      <c r="W113" s="31">
        <v>730.02</v>
      </c>
      <c r="X113" s="27">
        <f>'лист 1'!M114</f>
        <v>5619.512920000021</v>
      </c>
      <c r="Y113" s="31">
        <v>3671.41</v>
      </c>
      <c r="Z113" s="27">
        <f>'лист 1'!N114</f>
        <v>6979.781719999979</v>
      </c>
      <c r="AA113" s="31">
        <v>12599.29</v>
      </c>
      <c r="AB113" s="28">
        <f t="shared" si="21"/>
        <v>4.0000049921218306E-5</v>
      </c>
      <c r="AC113" s="29">
        <f t="shared" si="22"/>
        <v>45833.693839999949</v>
      </c>
      <c r="AD113" s="29">
        <f t="shared" si="23"/>
        <v>57262.299999999996</v>
      </c>
      <c r="AE113" s="30">
        <f>'лист 1'!P114</f>
        <v>6634.0875799999894</v>
      </c>
      <c r="AF113" s="31"/>
      <c r="AG113" s="32">
        <f>'лист 1'!Q114</f>
        <v>3025.8474799999776</v>
      </c>
      <c r="AH113" s="31">
        <v>6634.09</v>
      </c>
      <c r="AI113" s="32">
        <f>'лист 1'!R114</f>
        <v>211.99420000005571</v>
      </c>
      <c r="AJ113" s="31">
        <v>3025.85</v>
      </c>
      <c r="AK113" s="27">
        <f>'лист 1'!S114</f>
        <v>627.27329999996289</v>
      </c>
      <c r="AL113" s="42">
        <v>839.26</v>
      </c>
      <c r="AM113" s="45">
        <f>'лист 1'!T114</f>
        <v>2513.9826400000043</v>
      </c>
      <c r="AN113" s="44"/>
      <c r="AO113" s="27">
        <f>'лист 1'!U114</f>
        <v>1766.4452600000345</v>
      </c>
      <c r="AP113" s="31">
        <v>2513.9899999999998</v>
      </c>
      <c r="AQ113" s="27">
        <f>'лист 1'!V114</f>
        <v>1823.9440799999484</v>
      </c>
      <c r="AR113" s="31">
        <v>1766.45</v>
      </c>
      <c r="AS113" s="27">
        <f>'лист 1'!W114</f>
        <v>1376.2511000000068</v>
      </c>
      <c r="AT113" s="31">
        <v>1823.93</v>
      </c>
      <c r="AU113" s="27">
        <f>'лист 1'!X114</f>
        <v>2300.0854600000357</v>
      </c>
      <c r="AV113" s="31">
        <v>1823.93</v>
      </c>
      <c r="AW113" s="27">
        <f>'лист 1'!Y114</f>
        <v>4832.5457999999671</v>
      </c>
      <c r="AX113" s="31">
        <v>2300</v>
      </c>
      <c r="AY113" s="27">
        <f>'лист 1'!Z114</f>
        <v>5126.9560600000141</v>
      </c>
      <c r="AZ113" s="31">
        <v>4832.55</v>
      </c>
      <c r="BA113" s="27">
        <f>'лист 1'!AA114</f>
        <v>6043.7277399999803</v>
      </c>
      <c r="BB113" s="31">
        <v>11170.69</v>
      </c>
      <c r="BC113" s="28">
        <f t="shared" si="27"/>
        <v>447.59934000007343</v>
      </c>
      <c r="BD113" s="33">
        <f t="shared" si="28"/>
        <v>36283.140699999974</v>
      </c>
      <c r="BE113" s="34">
        <f t="shared" si="29"/>
        <v>36730.74</v>
      </c>
      <c r="BF113" s="35" t="s">
        <v>259</v>
      </c>
      <c r="BG113" s="36" t="s">
        <v>260</v>
      </c>
      <c r="BH113" s="84">
        <f>'лист 1'!AC114</f>
        <v>4394.9443999999976</v>
      </c>
      <c r="BI113" s="107">
        <v>0</v>
      </c>
      <c r="BJ113" s="102">
        <f>'лист 1'!AD114</f>
        <v>0</v>
      </c>
      <c r="BK113" s="110">
        <v>4394.9399999999996</v>
      </c>
      <c r="BL113" s="101"/>
      <c r="CF113" s="28">
        <f t="shared" si="18"/>
        <v>447.59494000007544</v>
      </c>
      <c r="CG113" s="33">
        <f t="shared" si="19"/>
        <v>4394.9443999999976</v>
      </c>
      <c r="CH113" s="34">
        <f t="shared" si="20"/>
        <v>4394.9399999999996</v>
      </c>
      <c r="CI113" s="113" t="s">
        <v>259</v>
      </c>
      <c r="CJ113" s="36" t="s">
        <v>260</v>
      </c>
    </row>
    <row r="114" spans="1:88" s="21" customFormat="1" ht="15" hidden="1" x14ac:dyDescent="0.25">
      <c r="A114" s="113" t="s">
        <v>261</v>
      </c>
      <c r="B114" s="36" t="s">
        <v>260</v>
      </c>
      <c r="C114" s="37">
        <v>0</v>
      </c>
      <c r="D114" s="30">
        <v>4114.13</v>
      </c>
      <c r="E114" s="31"/>
      <c r="F114" s="21">
        <v>6581.9800000000005</v>
      </c>
      <c r="G114" s="31">
        <v>4114.13</v>
      </c>
      <c r="H114" s="27">
        <f>'лист 1'!E115</f>
        <v>7677.9700000000012</v>
      </c>
      <c r="I114" s="31">
        <v>6581.98</v>
      </c>
      <c r="J114" s="27">
        <f>'лист 1'!F115</f>
        <v>4924.5</v>
      </c>
      <c r="K114" s="31">
        <f>7677.97+4088.58</f>
        <v>11766.55</v>
      </c>
      <c r="L114" s="27">
        <f>'лист 1'!G115</f>
        <v>4266.63</v>
      </c>
      <c r="M114" s="31">
        <v>835.93</v>
      </c>
      <c r="N114" s="32">
        <v>1923.0300000000002</v>
      </c>
      <c r="O114" s="31">
        <v>4266.63</v>
      </c>
      <c r="P114" s="27">
        <f>'лист 1'!I115</f>
        <v>1728.24</v>
      </c>
      <c r="Q114" s="31">
        <v>3651.27</v>
      </c>
      <c r="R114" s="27">
        <f>'лист 1'!J115</f>
        <v>1442.3098400000163</v>
      </c>
      <c r="S114" s="31"/>
      <c r="T114" s="27">
        <f>'лист 1'!K115</f>
        <v>1958.2</v>
      </c>
      <c r="U114" s="31">
        <v>1442.31</v>
      </c>
      <c r="V114" s="27">
        <f>'лист 1'!L115</f>
        <v>2610.7664999999761</v>
      </c>
      <c r="W114" s="31">
        <v>1958.2</v>
      </c>
      <c r="X114" s="27">
        <f>'лист 1'!M115</f>
        <v>2433.9848000000156</v>
      </c>
      <c r="Y114" s="31">
        <v>2610.77</v>
      </c>
      <c r="Z114" s="27">
        <f>'лист 1'!N115</f>
        <v>6086.4496399999998</v>
      </c>
      <c r="AA114" s="31">
        <v>8520.43</v>
      </c>
      <c r="AB114" s="28">
        <f t="shared" si="21"/>
        <v>9.219999992637895E-3</v>
      </c>
      <c r="AC114" s="29">
        <f t="shared" si="22"/>
        <v>45748.190780000004</v>
      </c>
      <c r="AD114" s="29">
        <f t="shared" si="23"/>
        <v>45748.2</v>
      </c>
      <c r="AE114" s="30">
        <f>'лист 1'!P115</f>
        <v>4703.0317199999972</v>
      </c>
      <c r="AF114" s="31"/>
      <c r="AG114" s="32">
        <f>'лист 1'!Q115</f>
        <v>3875.53</v>
      </c>
      <c r="AH114" s="31">
        <v>4703.0200000000004</v>
      </c>
      <c r="AI114" s="32">
        <f>'лист 1'!R115</f>
        <v>3310.5329999999994</v>
      </c>
      <c r="AJ114" s="31">
        <v>3875.53</v>
      </c>
      <c r="AK114" s="27">
        <f>'лист 1'!S115</f>
        <v>893.64020000000085</v>
      </c>
      <c r="AL114" s="42">
        <v>4204.18</v>
      </c>
      <c r="AM114" s="45">
        <f>'лист 1'!T115</f>
        <v>967.86159999999938</v>
      </c>
      <c r="AN114" s="44"/>
      <c r="AO114" s="27">
        <f>'лист 1'!U115</f>
        <v>1269.9612000000002</v>
      </c>
      <c r="AP114" s="31">
        <v>967.86</v>
      </c>
      <c r="AQ114" s="27">
        <f>'лист 1'!V115</f>
        <v>1236.7852000000005</v>
      </c>
      <c r="AR114" s="31">
        <v>1269.96</v>
      </c>
      <c r="AS114" s="27">
        <f>'лист 1'!W115</f>
        <v>1078.4281999999985</v>
      </c>
      <c r="AT114" s="31">
        <v>1236.79</v>
      </c>
      <c r="AU114" s="27">
        <f>'лист 1'!X115</f>
        <v>1406.5302000000015</v>
      </c>
      <c r="AV114" s="31">
        <v>1236.79</v>
      </c>
      <c r="AW114" s="27">
        <f>'лист 1'!Y115</f>
        <v>1055.2369999999996</v>
      </c>
      <c r="AX114" s="31">
        <v>1406.53</v>
      </c>
      <c r="AY114" s="27">
        <f>'лист 1'!Z115</f>
        <v>534.7245999999991</v>
      </c>
      <c r="AZ114" s="31">
        <v>1055.24</v>
      </c>
      <c r="BA114" s="27">
        <f>'лист 1'!AA115</f>
        <v>742.36240000000032</v>
      </c>
      <c r="BB114" s="31">
        <v>1277.08</v>
      </c>
      <c r="BC114" s="28">
        <f t="shared" si="27"/>
        <v>158.36389999999665</v>
      </c>
      <c r="BD114" s="33">
        <f t="shared" si="28"/>
        <v>21074.625319999999</v>
      </c>
      <c r="BE114" s="34">
        <f t="shared" si="29"/>
        <v>21232.980000000003</v>
      </c>
      <c r="BF114" s="35" t="s">
        <v>261</v>
      </c>
      <c r="BG114" s="36" t="s">
        <v>260</v>
      </c>
      <c r="BH114" s="84">
        <f>'лист 1'!AC115</f>
        <v>4310.3776000000016</v>
      </c>
      <c r="BI114" s="107">
        <v>0</v>
      </c>
      <c r="BJ114" s="102">
        <f>'лист 1'!AD115</f>
        <v>0</v>
      </c>
      <c r="BK114" s="110">
        <v>4310.38</v>
      </c>
      <c r="BL114" s="101"/>
      <c r="CF114" s="28">
        <f t="shared" si="18"/>
        <v>158.36629999999514</v>
      </c>
      <c r="CG114" s="33">
        <f t="shared" si="19"/>
        <v>4310.3776000000016</v>
      </c>
      <c r="CH114" s="34">
        <f t="shared" si="20"/>
        <v>4310.38</v>
      </c>
      <c r="CI114" s="113" t="s">
        <v>261</v>
      </c>
      <c r="CJ114" s="36" t="s">
        <v>260</v>
      </c>
    </row>
    <row r="115" spans="1:88" s="21" customFormat="1" ht="14.45" hidden="1" customHeight="1" x14ac:dyDescent="0.25">
      <c r="A115" s="113" t="s">
        <v>262</v>
      </c>
      <c r="B115" s="36" t="s">
        <v>263</v>
      </c>
      <c r="C115" s="37">
        <v>-3643.9137299999766</v>
      </c>
      <c r="D115" s="30">
        <v>0</v>
      </c>
      <c r="E115" s="31">
        <v>5800</v>
      </c>
      <c r="F115" s="21">
        <v>0</v>
      </c>
      <c r="G115" s="31"/>
      <c r="H115" s="27">
        <f>'лист 1'!E116</f>
        <v>0</v>
      </c>
      <c r="I115" s="31"/>
      <c r="J115" s="27">
        <f>'лист 1'!F116</f>
        <v>0</v>
      </c>
      <c r="K115" s="31"/>
      <c r="L115" s="27">
        <f>'лист 1'!G116</f>
        <v>0</v>
      </c>
      <c r="M115" s="31"/>
      <c r="N115" s="32">
        <v>0</v>
      </c>
      <c r="O115" s="31"/>
      <c r="P115" s="27">
        <f>'лист 1'!I116</f>
        <v>0</v>
      </c>
      <c r="Q115" s="31"/>
      <c r="R115" s="27">
        <f>'лист 1'!J116</f>
        <v>7.8644399999725279</v>
      </c>
      <c r="S115" s="31"/>
      <c r="T115" s="27">
        <f>'лист 1'!K116</f>
        <v>0</v>
      </c>
      <c r="U115" s="31"/>
      <c r="V115" s="27">
        <f>'лист 1'!L116</f>
        <v>0</v>
      </c>
      <c r="W115" s="31"/>
      <c r="X115" s="27">
        <f>'лист 1'!M116</f>
        <v>0</v>
      </c>
      <c r="Y115" s="31"/>
      <c r="Z115" s="27">
        <f>'лист 1'!N116</f>
        <v>0</v>
      </c>
      <c r="AA115" s="31"/>
      <c r="AB115" s="28">
        <f t="shared" si="21"/>
        <v>2148.2218300000513</v>
      </c>
      <c r="AC115" s="29">
        <f t="shared" si="22"/>
        <v>7.8644399999725279</v>
      </c>
      <c r="AD115" s="29">
        <f t="shared" si="23"/>
        <v>5800</v>
      </c>
      <c r="AE115" s="30">
        <f>'лист 1'!P116</f>
        <v>0</v>
      </c>
      <c r="AF115" s="31"/>
      <c r="AG115" s="32">
        <f>'лист 1'!Q116</f>
        <v>0</v>
      </c>
      <c r="AH115" s="31"/>
      <c r="AI115" s="32">
        <f>'лист 1'!R116</f>
        <v>0</v>
      </c>
      <c r="AJ115" s="31"/>
      <c r="AK115" s="27">
        <f>'лист 1'!S116</f>
        <v>0</v>
      </c>
      <c r="AL115" s="42"/>
      <c r="AM115" s="45">
        <f>'лист 1'!T116</f>
        <v>0</v>
      </c>
      <c r="AN115" s="44"/>
      <c r="AO115" s="27">
        <f>'лист 1'!U116</f>
        <v>0</v>
      </c>
      <c r="AP115" s="31"/>
      <c r="AQ115" s="27">
        <f>'лист 1'!V116</f>
        <v>0</v>
      </c>
      <c r="AR115" s="31"/>
      <c r="AS115" s="27">
        <f>'лист 1'!W116</f>
        <v>0</v>
      </c>
      <c r="AT115" s="31"/>
      <c r="AU115" s="27">
        <f>'лист 1'!X116</f>
        <v>0</v>
      </c>
      <c r="AV115" s="31"/>
      <c r="AW115" s="27">
        <f>'лист 1'!Y116</f>
        <v>0</v>
      </c>
      <c r="AX115" s="31"/>
      <c r="AY115" s="27">
        <f>'лист 1'!Z116</f>
        <v>0</v>
      </c>
      <c r="AZ115" s="31"/>
      <c r="BA115" s="27">
        <f>'лист 1'!AA116</f>
        <v>0</v>
      </c>
      <c r="BB115" s="31"/>
      <c r="BC115" s="28">
        <f t="shared" si="27"/>
        <v>2148.2218300000513</v>
      </c>
      <c r="BD115" s="33">
        <f t="shared" si="28"/>
        <v>0</v>
      </c>
      <c r="BE115" s="34">
        <f t="shared" si="29"/>
        <v>0</v>
      </c>
      <c r="BF115" s="35" t="s">
        <v>262</v>
      </c>
      <c r="BG115" s="36" t="s">
        <v>263</v>
      </c>
      <c r="BH115" s="84">
        <f>'лист 1'!AC116</f>
        <v>0</v>
      </c>
      <c r="BI115" s="107">
        <v>0</v>
      </c>
      <c r="BJ115" s="102">
        <f>'лист 1'!AD116</f>
        <v>0</v>
      </c>
      <c r="BK115" s="109"/>
      <c r="BL115" s="101"/>
      <c r="CF115" s="28">
        <f t="shared" si="18"/>
        <v>2148.2218300000513</v>
      </c>
      <c r="CG115" s="33">
        <f t="shared" si="19"/>
        <v>0</v>
      </c>
      <c r="CH115" s="34">
        <f t="shared" si="20"/>
        <v>0</v>
      </c>
      <c r="CI115" s="113" t="s">
        <v>262</v>
      </c>
      <c r="CJ115" s="36" t="s">
        <v>263</v>
      </c>
    </row>
    <row r="116" spans="1:88" s="21" customFormat="1" ht="15" x14ac:dyDescent="0.25">
      <c r="A116" s="113" t="s">
        <v>264</v>
      </c>
      <c r="B116" s="36" t="s">
        <v>265</v>
      </c>
      <c r="C116" s="37">
        <v>-225.62543999999934</v>
      </c>
      <c r="D116" s="30">
        <v>0</v>
      </c>
      <c r="E116" s="31"/>
      <c r="F116" s="21">
        <v>0</v>
      </c>
      <c r="G116" s="31"/>
      <c r="H116" s="27">
        <f>'лист 1'!E117</f>
        <v>0</v>
      </c>
      <c r="I116" s="31"/>
      <c r="J116" s="27">
        <f>'лист 1'!F117</f>
        <v>0</v>
      </c>
      <c r="K116" s="31"/>
      <c r="L116" s="27">
        <f>'лист 1'!G117</f>
        <v>17.93</v>
      </c>
      <c r="M116" s="31"/>
      <c r="N116" s="32">
        <v>923.3900000000001</v>
      </c>
      <c r="O116" s="31"/>
      <c r="P116" s="27">
        <f>'лист 1'!I117</f>
        <v>1465.26</v>
      </c>
      <c r="Q116" s="31"/>
      <c r="R116" s="27">
        <f>'лист 1'!J117</f>
        <v>1181.3255999999999</v>
      </c>
      <c r="S116" s="31"/>
      <c r="T116" s="27">
        <f>'лист 1'!K117</f>
        <v>531.08000000000004</v>
      </c>
      <c r="U116" s="31"/>
      <c r="V116" s="27">
        <f>'лист 1'!L117</f>
        <v>65.15258000000162</v>
      </c>
      <c r="W116" s="31">
        <v>4500</v>
      </c>
      <c r="X116" s="27">
        <f>'лист 1'!M117</f>
        <v>9.6598199999932195</v>
      </c>
      <c r="Y116" s="31"/>
      <c r="Z116" s="27">
        <f>'лист 1'!N117</f>
        <v>9.5463600000015081</v>
      </c>
      <c r="AA116" s="31"/>
      <c r="AB116" s="28">
        <f t="shared" si="21"/>
        <v>71.030200000004243</v>
      </c>
      <c r="AC116" s="29">
        <f t="shared" si="22"/>
        <v>4203.3443599999964</v>
      </c>
      <c r="AD116" s="29">
        <f t="shared" si="23"/>
        <v>4500</v>
      </c>
      <c r="AE116" s="30">
        <f>'лист 1'!P117</f>
        <v>10.084639999997894</v>
      </c>
      <c r="AF116" s="31"/>
      <c r="AG116" s="32">
        <f>'лист 1'!Q117</f>
        <v>9.3382800000011716</v>
      </c>
      <c r="AH116" s="31"/>
      <c r="AI116" s="32">
        <f>'лист 1'!R117</f>
        <v>9.2155800000000099</v>
      </c>
      <c r="AJ116" s="31"/>
      <c r="AK116" s="27">
        <f>'лист 1'!S117</f>
        <v>11.133739999999651</v>
      </c>
      <c r="AL116" s="42"/>
      <c r="AM116" s="45">
        <f>'лист 1'!T117</f>
        <v>60.432940000000919</v>
      </c>
      <c r="AN116" s="44"/>
      <c r="AO116" s="27">
        <f>'лист 1'!U117</f>
        <v>329.17787999999416</v>
      </c>
      <c r="AP116" s="31"/>
      <c r="AQ116" s="27">
        <f>'лист 1'!V117</f>
        <v>1472.1380000000024</v>
      </c>
      <c r="AR116" s="31"/>
      <c r="AS116" s="27">
        <f>'лист 1'!W117</f>
        <v>1724.3868999999981</v>
      </c>
      <c r="AT116" s="31"/>
      <c r="AU116" s="27">
        <f>'лист 1'!X117</f>
        <v>77.582920000004023</v>
      </c>
      <c r="AV116" s="31"/>
      <c r="AW116" s="27">
        <f>'лист 1'!Y117</f>
        <v>2.8189200000025085</v>
      </c>
      <c r="AX116" s="31"/>
      <c r="AY116" s="27">
        <f>'лист 1'!Z117</f>
        <v>0</v>
      </c>
      <c r="AZ116" s="31">
        <v>2000</v>
      </c>
      <c r="BA116" s="27">
        <f>'лист 1'!AA117</f>
        <v>0</v>
      </c>
      <c r="BB116" s="31"/>
      <c r="BC116" s="28">
        <f t="shared" si="27"/>
        <v>-1635.2795999999962</v>
      </c>
      <c r="BD116" s="33">
        <f t="shared" si="28"/>
        <v>3706.3098000000005</v>
      </c>
      <c r="BE116" s="34">
        <f t="shared" si="29"/>
        <v>2000</v>
      </c>
      <c r="BF116" s="55" t="s">
        <v>264</v>
      </c>
      <c r="BG116" s="39" t="s">
        <v>265</v>
      </c>
      <c r="BH116" s="84">
        <f>'лист 1'!AC117</f>
        <v>0</v>
      </c>
      <c r="BI116" s="107">
        <v>0</v>
      </c>
      <c r="BJ116" s="102">
        <f>'лист 1'!AD117</f>
        <v>0</v>
      </c>
      <c r="BK116" s="109"/>
      <c r="BL116" s="101"/>
      <c r="CF116" s="28">
        <f t="shared" si="18"/>
        <v>-1635.2795999999962</v>
      </c>
      <c r="CG116" s="33">
        <f t="shared" si="19"/>
        <v>0</v>
      </c>
      <c r="CH116" s="34">
        <f t="shared" si="20"/>
        <v>0</v>
      </c>
      <c r="CI116" s="113" t="s">
        <v>264</v>
      </c>
      <c r="CJ116" s="36" t="s">
        <v>265</v>
      </c>
    </row>
    <row r="117" spans="1:88" s="21" customFormat="1" ht="15" x14ac:dyDescent="0.25">
      <c r="A117" s="113" t="s">
        <v>266</v>
      </c>
      <c r="B117" s="36" t="s">
        <v>267</v>
      </c>
      <c r="C117" s="37">
        <v>-16797.507600000037</v>
      </c>
      <c r="D117" s="30">
        <v>7590.5600000000013</v>
      </c>
      <c r="E117" s="31">
        <v>5927.36</v>
      </c>
      <c r="F117" s="21">
        <v>4189.41</v>
      </c>
      <c r="G117" s="31">
        <v>22650.42</v>
      </c>
      <c r="H117" s="27">
        <f>'лист 1'!E118</f>
        <v>1872.6200000000001</v>
      </c>
      <c r="I117" s="31">
        <v>1801</v>
      </c>
      <c r="J117" s="27">
        <f>'лист 1'!F118</f>
        <v>1200.6200000000001</v>
      </c>
      <c r="K117" s="31"/>
      <c r="L117" s="27">
        <f>'лист 1'!G118</f>
        <v>6960.2100000000009</v>
      </c>
      <c r="M117" s="31">
        <v>1200.6199999999999</v>
      </c>
      <c r="N117" s="32">
        <v>4209.79</v>
      </c>
      <c r="O117" s="31"/>
      <c r="P117" s="27">
        <f>'лист 1'!I118</f>
        <v>7294.6399999999994</v>
      </c>
      <c r="Q117" s="31">
        <v>11241.32</v>
      </c>
      <c r="R117" s="27">
        <f>'лист 1'!J118</f>
        <v>6516.8909400000166</v>
      </c>
      <c r="S117" s="31">
        <v>6516.89</v>
      </c>
      <c r="T117" s="27">
        <f>'лист 1'!K118</f>
        <v>2594.12</v>
      </c>
      <c r="U117" s="31">
        <v>1</v>
      </c>
      <c r="V117" s="27">
        <f>'лист 1'!L118</f>
        <v>4020.8455999999887</v>
      </c>
      <c r="W117" s="31">
        <v>6614.97</v>
      </c>
      <c r="X117" s="27">
        <f>'лист 1'!M118</f>
        <v>1777.4108200000023</v>
      </c>
      <c r="Y117" s="31">
        <v>7293.6</v>
      </c>
      <c r="Z117" s="27">
        <f>'лист 1'!N118</f>
        <v>5529.1467800000264</v>
      </c>
      <c r="AA117" s="31">
        <v>7306.41</v>
      </c>
      <c r="AB117" s="28">
        <f t="shared" si="21"/>
        <v>-0.1817400000836642</v>
      </c>
      <c r="AC117" s="29">
        <f t="shared" si="22"/>
        <v>53756.264140000043</v>
      </c>
      <c r="AD117" s="29">
        <f t="shared" si="23"/>
        <v>70553.59</v>
      </c>
      <c r="AE117" s="30">
        <f>'лист 1'!P118</f>
        <v>4634.6592799999789</v>
      </c>
      <c r="AF117" s="31"/>
      <c r="AG117" s="32">
        <f>'лист 1'!Q118</f>
        <v>6024.7069999999767</v>
      </c>
      <c r="AH117" s="31">
        <v>4000</v>
      </c>
      <c r="AI117" s="32">
        <f>'лист 1'!R118</f>
        <v>5583.7170800000322</v>
      </c>
      <c r="AJ117" s="31">
        <v>5000</v>
      </c>
      <c r="AK117" s="27">
        <f>'лист 1'!S118</f>
        <v>2690.3482199999617</v>
      </c>
      <c r="AL117" s="42">
        <v>5000</v>
      </c>
      <c r="AM117" s="45">
        <f>'лист 1'!T118</f>
        <v>5472.1560400000599</v>
      </c>
      <c r="AN117" s="44">
        <v>5000</v>
      </c>
      <c r="AO117" s="27">
        <f>'лист 1'!U118</f>
        <v>4592.085739999934</v>
      </c>
      <c r="AP117" s="31">
        <v>5000</v>
      </c>
      <c r="AQ117" s="27">
        <f>'лист 1'!V118</f>
        <v>7672.640060000047</v>
      </c>
      <c r="AR117" s="31">
        <v>7000</v>
      </c>
      <c r="AS117" s="27">
        <f>'лист 1'!W118</f>
        <v>7817.7867399999668</v>
      </c>
      <c r="AT117" s="31"/>
      <c r="AU117" s="27">
        <f>'лист 1'!X118</f>
        <v>3354.6875400000304</v>
      </c>
      <c r="AV117" s="31">
        <v>15636</v>
      </c>
      <c r="AW117" s="27">
        <f>'лист 1'!Y118</f>
        <v>2292.0828999999994</v>
      </c>
      <c r="AX117" s="31"/>
      <c r="AY117" s="27">
        <f>'лист 1'!Z118</f>
        <v>2554.0930599999801</v>
      </c>
      <c r="AZ117" s="31">
        <v>2292</v>
      </c>
      <c r="BA117" s="27">
        <f>'лист 1'!AA118</f>
        <v>3704.8502400000261</v>
      </c>
      <c r="BB117" s="31"/>
      <c r="BC117" s="28">
        <f t="shared" si="27"/>
        <v>-7465.9956400000701</v>
      </c>
      <c r="BD117" s="33">
        <f t="shared" si="28"/>
        <v>56393.813899999986</v>
      </c>
      <c r="BE117" s="34">
        <f t="shared" si="29"/>
        <v>48928</v>
      </c>
      <c r="BF117" s="55" t="s">
        <v>266</v>
      </c>
      <c r="BG117" s="39" t="s">
        <v>267</v>
      </c>
      <c r="BH117" s="84">
        <f>'лист 1'!AC118</f>
        <v>10324.672979999954</v>
      </c>
      <c r="BI117" s="107">
        <v>3705</v>
      </c>
      <c r="BJ117" s="102">
        <f>'лист 1'!AD118</f>
        <v>0</v>
      </c>
      <c r="BK117" s="142">
        <v>10325</v>
      </c>
      <c r="BL117" s="101"/>
      <c r="CF117" s="28">
        <f t="shared" si="18"/>
        <v>-3760.668620000024</v>
      </c>
      <c r="CG117" s="33">
        <f t="shared" si="19"/>
        <v>10324.672979999954</v>
      </c>
      <c r="CH117" s="34">
        <f t="shared" si="20"/>
        <v>14030</v>
      </c>
      <c r="CI117" s="113" t="s">
        <v>266</v>
      </c>
      <c r="CJ117" s="36" t="s">
        <v>267</v>
      </c>
    </row>
    <row r="118" spans="1:88" s="21" customFormat="1" ht="14.45" hidden="1" customHeight="1" x14ac:dyDescent="0.25">
      <c r="A118" s="113" t="s">
        <v>268</v>
      </c>
      <c r="B118" s="36" t="s">
        <v>269</v>
      </c>
      <c r="C118" s="37">
        <v>-5121.6323999999759</v>
      </c>
      <c r="D118" s="30">
        <v>3.24</v>
      </c>
      <c r="E118" s="31">
        <v>5417.21</v>
      </c>
      <c r="F118" s="21">
        <v>8.2100000000000009</v>
      </c>
      <c r="G118" s="31"/>
      <c r="H118" s="27">
        <f>'лист 1'!E119</f>
        <v>0</v>
      </c>
      <c r="I118" s="31"/>
      <c r="J118" s="27">
        <f>'лист 1'!F119</f>
        <v>0</v>
      </c>
      <c r="K118" s="31"/>
      <c r="L118" s="27">
        <f>'лист 1'!G119</f>
        <v>11.450000000000001</v>
      </c>
      <c r="M118" s="31"/>
      <c r="N118" s="32">
        <v>165.49</v>
      </c>
      <c r="O118" s="31"/>
      <c r="P118" s="27">
        <f>'лист 1'!I119</f>
        <v>215.79999999999998</v>
      </c>
      <c r="Q118" s="31">
        <v>400</v>
      </c>
      <c r="R118" s="27">
        <f>'лист 1'!J119</f>
        <v>188.05479999999915</v>
      </c>
      <c r="S118" s="31"/>
      <c r="T118" s="27">
        <f>'лист 1'!K119</f>
        <v>168.75</v>
      </c>
      <c r="U118" s="31">
        <v>65.42</v>
      </c>
      <c r="V118" s="27">
        <f>'лист 1'!L119</f>
        <v>92.32</v>
      </c>
      <c r="W118" s="31">
        <v>92.32</v>
      </c>
      <c r="X118" s="27">
        <f>'лист 1'!M119</f>
        <v>5.22</v>
      </c>
      <c r="Y118" s="31">
        <v>5.22</v>
      </c>
      <c r="Z118" s="27">
        <f>'лист 1'!N119</f>
        <v>5.0435599999984966</v>
      </c>
      <c r="AA118" s="31">
        <v>5.04</v>
      </c>
      <c r="AB118" s="28">
        <f t="shared" si="21"/>
        <v>-7.5999997352482751E-4</v>
      </c>
      <c r="AC118" s="29">
        <f t="shared" si="22"/>
        <v>863.5783599999977</v>
      </c>
      <c r="AD118" s="29">
        <f t="shared" si="23"/>
        <v>5985.21</v>
      </c>
      <c r="AE118" s="30">
        <f>'лист 1'!P119</f>
        <v>5.21</v>
      </c>
      <c r="AF118" s="31">
        <v>5.2155554999999998</v>
      </c>
      <c r="AG118" s="32">
        <f>'лист 1'!Q119</f>
        <v>4.75</v>
      </c>
      <c r="AH118" s="31">
        <v>4.75</v>
      </c>
      <c r="AI118" s="32">
        <f>'лист 1'!R119</f>
        <v>4.2300000000000004</v>
      </c>
      <c r="AJ118" s="31">
        <v>4.2300000000000004</v>
      </c>
      <c r="AK118" s="27">
        <f>'лист 1'!S119</f>
        <v>14.88</v>
      </c>
      <c r="AL118" s="42">
        <v>14.88</v>
      </c>
      <c r="AM118" s="45">
        <f>'лист 1'!T119</f>
        <v>14.81</v>
      </c>
      <c r="AN118" s="44">
        <v>14.81</v>
      </c>
      <c r="AO118" s="27">
        <f>'лист 1'!U119</f>
        <v>189.56765999999925</v>
      </c>
      <c r="AP118" s="31">
        <v>189.56</v>
      </c>
      <c r="AQ118" s="27">
        <f>'лист 1'!V119</f>
        <v>210.31350000000054</v>
      </c>
      <c r="AR118" s="31">
        <v>244.81</v>
      </c>
      <c r="AS118" s="27">
        <f>'лист 1'!W119</f>
        <v>249.2891400000031</v>
      </c>
      <c r="AT118" s="31">
        <v>249.29</v>
      </c>
      <c r="AU118" s="27">
        <f>'лист 1'!X119</f>
        <v>159.60421999999735</v>
      </c>
      <c r="AV118" s="31">
        <v>420.69</v>
      </c>
      <c r="AW118" s="27">
        <f>'лист 1'!Y119</f>
        <v>12.055680000005051</v>
      </c>
      <c r="AX118" s="31">
        <v>12.06</v>
      </c>
      <c r="AY118" s="27">
        <f>'лист 1'!Z119</f>
        <v>5.56</v>
      </c>
      <c r="AZ118" s="31"/>
      <c r="BA118" s="27">
        <f>'лист 1'!AA119</f>
        <v>6.1048399999966936</v>
      </c>
      <c r="BB118" s="31"/>
      <c r="BC118" s="28">
        <f t="shared" si="27"/>
        <v>283.91975550002451</v>
      </c>
      <c r="BD118" s="33">
        <f t="shared" si="28"/>
        <v>876.37504000000183</v>
      </c>
      <c r="BE118" s="34">
        <f t="shared" si="29"/>
        <v>1160.2955554999999</v>
      </c>
      <c r="BF118" s="35" t="s">
        <v>268</v>
      </c>
      <c r="BG118" s="36" t="s">
        <v>269</v>
      </c>
      <c r="BH118" s="84">
        <f>'лист 1'!AC119</f>
        <v>5.7847200000032721</v>
      </c>
      <c r="BI118" s="107">
        <v>0</v>
      </c>
      <c r="BJ118" s="102">
        <f>'лист 1'!AD119</f>
        <v>0</v>
      </c>
      <c r="BK118" s="109"/>
      <c r="BL118" s="101"/>
      <c r="CF118" s="28">
        <f t="shared" si="18"/>
        <v>278.13503550002122</v>
      </c>
      <c r="CG118" s="33">
        <f t="shared" si="19"/>
        <v>5.7847200000032721</v>
      </c>
      <c r="CH118" s="34">
        <f t="shared" si="20"/>
        <v>0</v>
      </c>
      <c r="CI118" s="113" t="s">
        <v>268</v>
      </c>
      <c r="CJ118" s="36" t="s">
        <v>269</v>
      </c>
    </row>
    <row r="119" spans="1:88" s="21" customFormat="1" ht="14.45" hidden="1" customHeight="1" x14ac:dyDescent="0.25">
      <c r="A119" s="113" t="s">
        <v>270</v>
      </c>
      <c r="B119" s="36" t="s">
        <v>269</v>
      </c>
      <c r="C119" s="37">
        <v>0</v>
      </c>
      <c r="D119" s="30">
        <v>7172.93</v>
      </c>
      <c r="E119" s="31">
        <v>7176.17</v>
      </c>
      <c r="F119" s="21">
        <v>5706.7300000000005</v>
      </c>
      <c r="G119" s="31">
        <v>5714.94</v>
      </c>
      <c r="H119" s="27">
        <f>'лист 1'!E120</f>
        <v>4333.42</v>
      </c>
      <c r="I119" s="31">
        <v>4333.42</v>
      </c>
      <c r="J119" s="27">
        <f>'лист 1'!F120</f>
        <v>3575.8900000000003</v>
      </c>
      <c r="K119" s="31">
        <v>3575.89</v>
      </c>
      <c r="L119" s="27">
        <f>'лист 1'!G120</f>
        <v>3146.8</v>
      </c>
      <c r="M119" s="31">
        <v>3158.25</v>
      </c>
      <c r="N119" s="32">
        <v>2268.2600000000002</v>
      </c>
      <c r="O119" s="31">
        <v>2433.9499999999998</v>
      </c>
      <c r="P119" s="27">
        <f>'лист 1'!I120</f>
        <v>2284.6999999999998</v>
      </c>
      <c r="Q119" s="31">
        <v>2100</v>
      </c>
      <c r="R119" s="27">
        <f>'лист 1'!J120</f>
        <v>2058.0544000000027</v>
      </c>
      <c r="S119" s="31">
        <v>2246.1</v>
      </c>
      <c r="T119" s="27">
        <f>'лист 1'!K120</f>
        <v>1795.17</v>
      </c>
      <c r="U119" s="31">
        <v>1898.5</v>
      </c>
      <c r="V119" s="27">
        <f>'лист 1'!L120</f>
        <v>4108.1000000000004</v>
      </c>
      <c r="W119" s="31">
        <v>4108.1000000000004</v>
      </c>
      <c r="X119" s="27">
        <f>'лист 1'!M120</f>
        <v>5042.01</v>
      </c>
      <c r="Y119" s="31">
        <v>5041.78</v>
      </c>
      <c r="Z119" s="27">
        <f>'лист 1'!N120</f>
        <v>6315.3689400000058</v>
      </c>
      <c r="AA119" s="31">
        <v>6315.37</v>
      </c>
      <c r="AB119" s="28">
        <f t="shared" si="21"/>
        <v>295.03665999999066</v>
      </c>
      <c r="AC119" s="29">
        <f t="shared" si="22"/>
        <v>47807.433340000011</v>
      </c>
      <c r="AD119" s="29">
        <f t="shared" si="23"/>
        <v>48102.47</v>
      </c>
      <c r="AE119" s="30">
        <f>'лист 1'!P120</f>
        <v>5849.46</v>
      </c>
      <c r="AF119" s="31">
        <v>5849.67</v>
      </c>
      <c r="AG119" s="32">
        <f>'лист 1'!Q120</f>
        <v>6773.44</v>
      </c>
      <c r="AH119" s="31">
        <v>6773.44</v>
      </c>
      <c r="AI119" s="32">
        <f>'лист 1'!R120</f>
        <v>5241.42</v>
      </c>
      <c r="AJ119" s="31">
        <v>5241.42</v>
      </c>
      <c r="AK119" s="27">
        <f>'лист 1'!S120</f>
        <v>4550.6000000000004</v>
      </c>
      <c r="AL119" s="42">
        <v>4550.9399999999996</v>
      </c>
      <c r="AM119" s="45">
        <f>'лист 1'!T120</f>
        <v>3707.21</v>
      </c>
      <c r="AN119" s="44">
        <v>3707.21</v>
      </c>
      <c r="AO119" s="27">
        <f>'лист 1'!U120</f>
        <v>1958.9521000000113</v>
      </c>
      <c r="AP119" s="31">
        <v>1958.96</v>
      </c>
      <c r="AQ119" s="27">
        <f>'лист 1'!V120</f>
        <v>2234.5013999999956</v>
      </c>
      <c r="AR119" s="31">
        <v>2200</v>
      </c>
      <c r="AS119" s="27">
        <f>'лист 1'!W120</f>
        <v>2601.6745199999896</v>
      </c>
      <c r="AT119" s="31">
        <v>2601.67</v>
      </c>
      <c r="AU119" s="27">
        <f>'лист 1'!X120</f>
        <v>3072.7079000000081</v>
      </c>
      <c r="AV119" s="31">
        <v>2811.62</v>
      </c>
      <c r="AW119" s="27">
        <f>'лист 1'!Y120</f>
        <v>5615.9253799999924</v>
      </c>
      <c r="AX119" s="31">
        <v>5615.93</v>
      </c>
      <c r="AY119" s="27">
        <f>'лист 1'!Z120</f>
        <v>5898.4528600000194</v>
      </c>
      <c r="AZ119" s="31">
        <v>5904.01</v>
      </c>
      <c r="BA119" s="27">
        <f>'лист 1'!AA120</f>
        <v>7018.4405599999827</v>
      </c>
      <c r="BB119" s="31">
        <v>7024.54</v>
      </c>
      <c r="BC119" s="28">
        <f t="shared" si="27"/>
        <v>11.66193999999814</v>
      </c>
      <c r="BD119" s="33">
        <f t="shared" si="28"/>
        <v>54522.784719999996</v>
      </c>
      <c r="BE119" s="34">
        <f t="shared" si="29"/>
        <v>54239.41</v>
      </c>
      <c r="BF119" s="35" t="s">
        <v>270</v>
      </c>
      <c r="BG119" s="36" t="s">
        <v>269</v>
      </c>
      <c r="BH119" s="84">
        <f>'лист 1'!AC120</f>
        <v>9658.9662000000208</v>
      </c>
      <c r="BI119" s="107">
        <v>9664.75</v>
      </c>
      <c r="BJ119" s="102">
        <f>'лист 1'!AD120</f>
        <v>0</v>
      </c>
      <c r="BK119" s="109"/>
      <c r="BL119" s="101"/>
      <c r="CF119" s="28">
        <f t="shared" si="18"/>
        <v>17.445739999977377</v>
      </c>
      <c r="CG119" s="33">
        <f t="shared" si="19"/>
        <v>9658.9662000000208</v>
      </c>
      <c r="CH119" s="34">
        <f t="shared" si="20"/>
        <v>9664.75</v>
      </c>
      <c r="CI119" s="113" t="s">
        <v>270</v>
      </c>
      <c r="CJ119" s="36" t="s">
        <v>269</v>
      </c>
    </row>
    <row r="120" spans="1:88" s="21" customFormat="1" ht="15" hidden="1" x14ac:dyDescent="0.25">
      <c r="A120" s="113" t="s">
        <v>271</v>
      </c>
      <c r="B120" s="36" t="s">
        <v>272</v>
      </c>
      <c r="C120" s="37">
        <v>2276.0482399999855</v>
      </c>
      <c r="D120" s="30">
        <v>160.52000000000001</v>
      </c>
      <c r="E120" s="31"/>
      <c r="F120" s="21">
        <v>183.42000000000002</v>
      </c>
      <c r="G120" s="31"/>
      <c r="H120" s="27">
        <f>'лист 1'!E121</f>
        <v>155.55000000000001</v>
      </c>
      <c r="I120" s="31"/>
      <c r="J120" s="27">
        <f>'лист 1'!F121</f>
        <v>168.73000000000002</v>
      </c>
      <c r="K120" s="31"/>
      <c r="L120" s="27">
        <f>'лист 1'!G121</f>
        <v>5627.7300000000014</v>
      </c>
      <c r="M120" s="31"/>
      <c r="N120" s="32">
        <v>1486.17</v>
      </c>
      <c r="O120" s="31"/>
      <c r="P120" s="27">
        <f>'лист 1'!I121</f>
        <v>1275.3599999999999</v>
      </c>
      <c r="Q120" s="31">
        <v>7113</v>
      </c>
      <c r="R120" s="27">
        <f>'лист 1'!J121</f>
        <v>1470.7338400000133</v>
      </c>
      <c r="S120" s="31"/>
      <c r="T120" s="27">
        <f>'лист 1'!K121</f>
        <v>953.79</v>
      </c>
      <c r="U120" s="31">
        <v>7000</v>
      </c>
      <c r="V120" s="27">
        <f>'лист 1'!L121</f>
        <v>181.50544000001463</v>
      </c>
      <c r="W120" s="31"/>
      <c r="X120" s="27">
        <f>'лист 1'!M121</f>
        <v>187.16837999997961</v>
      </c>
      <c r="Y120" s="31"/>
      <c r="Z120" s="27">
        <f>'лист 1'!N121</f>
        <v>1.1174999999999999</v>
      </c>
      <c r="AA120" s="31"/>
      <c r="AB120" s="28">
        <f t="shared" si="21"/>
        <v>4537.2530799999749</v>
      </c>
      <c r="AC120" s="29">
        <f t="shared" si="22"/>
        <v>11851.795160000011</v>
      </c>
      <c r="AD120" s="29">
        <f t="shared" si="23"/>
        <v>14113</v>
      </c>
      <c r="AE120" s="30">
        <f>'лист 1'!P121</f>
        <v>0</v>
      </c>
      <c r="AF120" s="31"/>
      <c r="AG120" s="32">
        <f>'лист 1'!Q121</f>
        <v>0</v>
      </c>
      <c r="AH120" s="31"/>
      <c r="AI120" s="32">
        <f>'лист 1'!R121</f>
        <v>0</v>
      </c>
      <c r="AJ120" s="31"/>
      <c r="AK120" s="27">
        <f>'лист 1'!S121</f>
        <v>0</v>
      </c>
      <c r="AL120" s="42"/>
      <c r="AM120" s="45">
        <f>'лист 1'!T121</f>
        <v>1066.687420000017</v>
      </c>
      <c r="AN120" s="44"/>
      <c r="AO120" s="27">
        <f>'лист 1'!U121</f>
        <v>2241.6551600000039</v>
      </c>
      <c r="AP120" s="31"/>
      <c r="AQ120" s="27">
        <f>'лист 1'!V121</f>
        <v>1901.8445799999683</v>
      </c>
      <c r="AR120" s="31">
        <v>5000</v>
      </c>
      <c r="AS120" s="27">
        <f>'лист 1'!W121</f>
        <v>1283.2874400000137</v>
      </c>
      <c r="AT120" s="31"/>
      <c r="AU120" s="27">
        <f>'лист 1'!X121</f>
        <v>166.38622000000041</v>
      </c>
      <c r="AV120" s="31"/>
      <c r="AW120" s="27">
        <f>'лист 1'!Y121</f>
        <v>187.55171999999601</v>
      </c>
      <c r="AX120" s="31"/>
      <c r="AY120" s="27">
        <f>'лист 1'!Z121</f>
        <v>33.692320000009353</v>
      </c>
      <c r="AZ120" s="31"/>
      <c r="BA120" s="27">
        <f>'лист 1'!AA121</f>
        <v>0</v>
      </c>
      <c r="BB120" s="31"/>
      <c r="BC120" s="28">
        <f t="shared" si="27"/>
        <v>2656.1482199999664</v>
      </c>
      <c r="BD120" s="33">
        <f t="shared" si="28"/>
        <v>6881.1048600000086</v>
      </c>
      <c r="BE120" s="34">
        <f t="shared" si="29"/>
        <v>5000</v>
      </c>
      <c r="BF120" s="35" t="s">
        <v>271</v>
      </c>
      <c r="BG120" s="36" t="s">
        <v>272</v>
      </c>
      <c r="BH120" s="84">
        <f>'лист 1'!AC121</f>
        <v>0</v>
      </c>
      <c r="BI120" s="107">
        <v>0</v>
      </c>
      <c r="BJ120" s="102">
        <f>'лист 1'!AD121</f>
        <v>0</v>
      </c>
      <c r="BK120" s="109"/>
      <c r="BL120" s="101"/>
      <c r="CF120" s="28">
        <f t="shared" si="18"/>
        <v>2656.1482199999664</v>
      </c>
      <c r="CG120" s="33">
        <f t="shared" si="19"/>
        <v>0</v>
      </c>
      <c r="CH120" s="34">
        <f t="shared" si="20"/>
        <v>0</v>
      </c>
      <c r="CI120" s="113" t="s">
        <v>271</v>
      </c>
      <c r="CJ120" s="36" t="s">
        <v>272</v>
      </c>
    </row>
    <row r="121" spans="1:88" s="21" customFormat="1" ht="14.45" customHeight="1" x14ac:dyDescent="0.25">
      <c r="A121" s="113" t="s">
        <v>273</v>
      </c>
      <c r="B121" s="36" t="s">
        <v>274</v>
      </c>
      <c r="C121" s="37">
        <v>-2486.3735800000004</v>
      </c>
      <c r="D121" s="30">
        <v>554.57000000000005</v>
      </c>
      <c r="E121" s="31">
        <v>1000</v>
      </c>
      <c r="F121" s="21">
        <v>158.35000000000002</v>
      </c>
      <c r="G121" s="31">
        <v>2050</v>
      </c>
      <c r="H121" s="27">
        <f>'лист 1'!E122</f>
        <v>0</v>
      </c>
      <c r="I121" s="31"/>
      <c r="J121" s="27">
        <f>'лист 1'!F122</f>
        <v>119.03</v>
      </c>
      <c r="K121" s="31"/>
      <c r="L121" s="27">
        <f>'лист 1'!G122</f>
        <v>570.36</v>
      </c>
      <c r="M121" s="31"/>
      <c r="N121" s="32">
        <v>2422.9900000000007</v>
      </c>
      <c r="O121" s="31">
        <v>3262</v>
      </c>
      <c r="P121" s="27">
        <f>'лист 1'!I122</f>
        <v>1638.82</v>
      </c>
      <c r="Q121" s="31">
        <v>1640</v>
      </c>
      <c r="R121" s="27">
        <f>'лист 1'!J122</f>
        <v>2223.2075599999994</v>
      </c>
      <c r="S121" s="31">
        <v>2300</v>
      </c>
      <c r="T121" s="27">
        <f>'лист 1'!K122</f>
        <v>2091.41</v>
      </c>
      <c r="U121" s="31">
        <v>2100</v>
      </c>
      <c r="V121" s="27">
        <f>'лист 1'!L122</f>
        <v>558.01228000001379</v>
      </c>
      <c r="W121" s="31"/>
      <c r="X121" s="27">
        <f>'лист 1'!M122</f>
        <v>163.33756000000443</v>
      </c>
      <c r="Y121" s="31"/>
      <c r="Z121" s="27">
        <f>'лист 1'!N122</f>
        <v>0</v>
      </c>
      <c r="AA121" s="31">
        <v>650</v>
      </c>
      <c r="AB121" s="28">
        <f t="shared" si="21"/>
        <v>15.539019999982884</v>
      </c>
      <c r="AC121" s="29">
        <f t="shared" si="22"/>
        <v>10500.087400000017</v>
      </c>
      <c r="AD121" s="29">
        <f t="shared" si="23"/>
        <v>13002</v>
      </c>
      <c r="AE121" s="30">
        <f>'лист 1'!P122</f>
        <v>290.60043999998743</v>
      </c>
      <c r="AF121" s="31"/>
      <c r="AG121" s="32">
        <f>'лист 1'!Q122</f>
        <v>0</v>
      </c>
      <c r="AH121" s="31"/>
      <c r="AI121" s="32">
        <f>'лист 1'!R122</f>
        <v>279.41300000000183</v>
      </c>
      <c r="AJ121" s="31"/>
      <c r="AK121" s="27">
        <f>'лист 1'!S122</f>
        <v>1290.5054599999826</v>
      </c>
      <c r="AL121" s="42"/>
      <c r="AM121" s="45">
        <f>'лист 1'!T122</f>
        <v>2913.8275600000161</v>
      </c>
      <c r="AN121" s="44">
        <v>4250</v>
      </c>
      <c r="AO121" s="27">
        <f>'лист 1'!U122</f>
        <v>2505.6472799999951</v>
      </c>
      <c r="AP121" s="31">
        <v>2510</v>
      </c>
      <c r="AQ121" s="27">
        <f>'лист 1'!V122</f>
        <v>2483.1632200000035</v>
      </c>
      <c r="AR121" s="31">
        <v>2500</v>
      </c>
      <c r="AS121" s="27">
        <f>'лист 1'!W122</f>
        <v>2694.3696599999985</v>
      </c>
      <c r="AT121" s="31">
        <v>2700</v>
      </c>
      <c r="AU121" s="27">
        <f>'лист 1'!X122</f>
        <v>3408.8779999999947</v>
      </c>
      <c r="AV121" s="31">
        <v>3400</v>
      </c>
      <c r="AW121" s="27">
        <f>'лист 1'!Y122</f>
        <v>407.10928000002843</v>
      </c>
      <c r="AX121" s="31"/>
      <c r="AY121" s="27">
        <f>'лист 1'!Z122</f>
        <v>417.12277999999174</v>
      </c>
      <c r="AZ121" s="31"/>
      <c r="BA121" s="27">
        <f>'лист 1'!AA122</f>
        <v>122.33836000000025</v>
      </c>
      <c r="BB121" s="31"/>
      <c r="BC121" s="56">
        <f t="shared" si="27"/>
        <v>-1437.4360200000183</v>
      </c>
      <c r="BD121" s="48">
        <f t="shared" si="28"/>
        <v>16812.975040000001</v>
      </c>
      <c r="BE121" s="49">
        <f t="shared" si="29"/>
        <v>15360</v>
      </c>
      <c r="BF121" s="55" t="s">
        <v>273</v>
      </c>
      <c r="BG121" s="36" t="s">
        <v>274</v>
      </c>
      <c r="BH121" s="84">
        <f>'лист 1'!AC122</f>
        <v>310.68131999997416</v>
      </c>
      <c r="BI121" s="107">
        <v>1000</v>
      </c>
      <c r="BJ121" s="102">
        <f>'лист 1'!AD122</f>
        <v>0</v>
      </c>
      <c r="BK121" s="109"/>
      <c r="BL121" s="101"/>
      <c r="CF121" s="28">
        <f t="shared" si="18"/>
        <v>-748.11733999999251</v>
      </c>
      <c r="CG121" s="33">
        <f t="shared" si="19"/>
        <v>310.68131999997416</v>
      </c>
      <c r="CH121" s="34">
        <f t="shared" si="20"/>
        <v>1000</v>
      </c>
      <c r="CI121" s="113" t="s">
        <v>273</v>
      </c>
      <c r="CJ121" s="36" t="s">
        <v>274</v>
      </c>
    </row>
    <row r="122" spans="1:88" s="21" customFormat="1" ht="15" hidden="1" x14ac:dyDescent="0.25">
      <c r="A122" s="113" t="s">
        <v>275</v>
      </c>
      <c r="B122" s="36" t="s">
        <v>276</v>
      </c>
      <c r="C122" s="37">
        <v>-9470.327200000007</v>
      </c>
      <c r="D122" s="30">
        <v>15120.520000000002</v>
      </c>
      <c r="E122" s="31">
        <v>18500</v>
      </c>
      <c r="F122" s="21">
        <v>22310.480000000003</v>
      </c>
      <c r="G122" s="31">
        <v>28500</v>
      </c>
      <c r="H122" s="27">
        <f>'лист 1'!E123</f>
        <v>9618.27</v>
      </c>
      <c r="I122" s="31">
        <v>9800</v>
      </c>
      <c r="J122" s="27">
        <f>'лист 1'!F123</f>
        <v>8827.7800000000007</v>
      </c>
      <c r="K122" s="31">
        <v>9000</v>
      </c>
      <c r="L122" s="27">
        <f>'лист 1'!G123</f>
        <v>1753.6100000000001</v>
      </c>
      <c r="M122" s="31">
        <v>1500</v>
      </c>
      <c r="N122" s="32">
        <v>4321.7700000000004</v>
      </c>
      <c r="O122" s="31"/>
      <c r="P122" s="27">
        <f>'лист 1'!I123</f>
        <v>2879.3399999999997</v>
      </c>
      <c r="Q122" s="31">
        <v>7400</v>
      </c>
      <c r="R122" s="27">
        <f>'лист 1'!J123</f>
        <v>1077.1758000000159</v>
      </c>
      <c r="S122" s="31"/>
      <c r="T122" s="27">
        <f>'лист 1'!K123</f>
        <v>577.49</v>
      </c>
      <c r="U122" s="31">
        <v>7100</v>
      </c>
      <c r="V122" s="27">
        <f>'лист 1'!L123</f>
        <v>5748.5622000000476</v>
      </c>
      <c r="W122" s="31"/>
      <c r="X122" s="27">
        <f>'лист 1'!M123</f>
        <v>13898.352060000008</v>
      </c>
      <c r="Y122" s="31"/>
      <c r="Z122" s="27">
        <f>'лист 1'!N123</f>
        <v>28822.030179999951</v>
      </c>
      <c r="AA122" s="31">
        <v>42900</v>
      </c>
      <c r="AB122" s="28">
        <f t="shared" si="21"/>
        <v>274.29255999996531</v>
      </c>
      <c r="AC122" s="29">
        <f t="shared" si="22"/>
        <v>114955.38024000003</v>
      </c>
      <c r="AD122" s="29">
        <f t="shared" si="23"/>
        <v>124700</v>
      </c>
      <c r="AE122" s="30">
        <f>'лист 1'!P123</f>
        <v>20157.652860000009</v>
      </c>
      <c r="AF122" s="31">
        <v>20200</v>
      </c>
      <c r="AG122" s="32">
        <f>'лист 1'!Q123</f>
        <v>24957.060980000046</v>
      </c>
      <c r="AH122" s="31">
        <v>25000</v>
      </c>
      <c r="AI122" s="32">
        <f>'лист 1'!R123</f>
        <v>15853.649259999953</v>
      </c>
      <c r="AJ122" s="31"/>
      <c r="AK122" s="27">
        <f>'лист 1'!S123</f>
        <v>10519.306340000016</v>
      </c>
      <c r="AL122" s="42">
        <v>26600</v>
      </c>
      <c r="AM122" s="45">
        <f>'лист 1'!T123</f>
        <v>9962.0699200000163</v>
      </c>
      <c r="AN122" s="44">
        <v>10000</v>
      </c>
      <c r="AO122" s="27">
        <f>'лист 1'!U123</f>
        <v>3758.0527199999888</v>
      </c>
      <c r="AP122" s="31"/>
      <c r="AQ122" s="27">
        <f>'лист 1'!V123</f>
        <v>3356.1592800000103</v>
      </c>
      <c r="AR122" s="31">
        <v>4000</v>
      </c>
      <c r="AS122" s="27">
        <f>'лист 1'!W123</f>
        <v>3644.8360400000188</v>
      </c>
      <c r="AT122" s="31">
        <v>3400</v>
      </c>
      <c r="AU122" s="27">
        <f>'лист 1'!X123</f>
        <v>4415.1528399999806</v>
      </c>
      <c r="AV122" s="31"/>
      <c r="AW122" s="27">
        <f>'лист 1'!Y123</f>
        <v>11872.129180000024</v>
      </c>
      <c r="AX122" s="31">
        <v>19700</v>
      </c>
      <c r="AY122" s="27">
        <f>'лист 1'!Z123</f>
        <v>15309.685159999943</v>
      </c>
      <c r="AZ122" s="31">
        <v>15600</v>
      </c>
      <c r="BA122" s="27">
        <f>'лист 1'!AA123</f>
        <v>18050.856840000022</v>
      </c>
      <c r="BB122" s="31">
        <v>18100</v>
      </c>
      <c r="BC122" s="28">
        <f t="shared" si="27"/>
        <v>1017.6811399999351</v>
      </c>
      <c r="BD122" s="33">
        <f t="shared" si="28"/>
        <v>141856.61142000003</v>
      </c>
      <c r="BE122" s="34">
        <f t="shared" si="29"/>
        <v>142600</v>
      </c>
      <c r="BF122" s="35" t="s">
        <v>275</v>
      </c>
      <c r="BG122" s="36" t="s">
        <v>276</v>
      </c>
      <c r="BH122" s="84">
        <f>'лист 1'!AC123</f>
        <v>23433.775759999975</v>
      </c>
      <c r="BI122" s="107">
        <v>0</v>
      </c>
      <c r="BJ122" s="102">
        <f>'лист 1'!AD123</f>
        <v>0</v>
      </c>
      <c r="BK122" s="110">
        <v>23500</v>
      </c>
      <c r="BL122" s="101"/>
      <c r="CF122" s="28">
        <f t="shared" si="18"/>
        <v>1083.9053799999601</v>
      </c>
      <c r="CG122" s="33">
        <f t="shared" si="19"/>
        <v>23433.775759999975</v>
      </c>
      <c r="CH122" s="34">
        <f t="shared" si="20"/>
        <v>23500</v>
      </c>
      <c r="CI122" s="113" t="s">
        <v>275</v>
      </c>
      <c r="CJ122" s="36" t="s">
        <v>276</v>
      </c>
    </row>
    <row r="123" spans="1:88" s="21" customFormat="1" ht="15" x14ac:dyDescent="0.25">
      <c r="A123" s="113" t="s">
        <v>277</v>
      </c>
      <c r="B123" s="36" t="s">
        <v>278</v>
      </c>
      <c r="C123" s="37">
        <v>-3995.9971799999976</v>
      </c>
      <c r="D123" s="30">
        <v>8.2100000000000009</v>
      </c>
      <c r="E123" s="31">
        <v>3000</v>
      </c>
      <c r="F123" s="21">
        <v>44.290000000000006</v>
      </c>
      <c r="G123" s="31"/>
      <c r="H123" s="27">
        <f>'лист 1'!E124</f>
        <v>0</v>
      </c>
      <c r="I123" s="31">
        <v>1000</v>
      </c>
      <c r="J123" s="27">
        <f>'лист 1'!F124</f>
        <v>746.42000000000007</v>
      </c>
      <c r="K123" s="31"/>
      <c r="L123" s="27">
        <f>'лист 1'!G124</f>
        <v>5285.9000000000005</v>
      </c>
      <c r="M123" s="31">
        <v>2000</v>
      </c>
      <c r="N123" s="32">
        <v>1408.19</v>
      </c>
      <c r="O123" s="31">
        <v>2000</v>
      </c>
      <c r="P123" s="27">
        <f>'лист 1'!I124</f>
        <v>1308.6600000000001</v>
      </c>
      <c r="Q123" s="31">
        <v>2000</v>
      </c>
      <c r="R123" s="27">
        <f>'лист 1'!J124</f>
        <v>1781.3613200000002</v>
      </c>
      <c r="S123" s="31">
        <v>3000</v>
      </c>
      <c r="T123" s="27">
        <f>'лист 1'!K124</f>
        <v>1447.47</v>
      </c>
      <c r="U123" s="31"/>
      <c r="V123" s="27">
        <f>'лист 1'!L124</f>
        <v>4643.5715199999986</v>
      </c>
      <c r="W123" s="31"/>
      <c r="X123" s="27">
        <f>'лист 1'!M124</f>
        <v>437.74215999998586</v>
      </c>
      <c r="Y123" s="31">
        <v>5000</v>
      </c>
      <c r="Z123" s="27">
        <f>'лист 1'!N124</f>
        <v>219.22094000001394</v>
      </c>
      <c r="AA123" s="31">
        <v>3000</v>
      </c>
      <c r="AB123" s="28">
        <f t="shared" si="21"/>
        <v>-327.03311999999551</v>
      </c>
      <c r="AC123" s="29">
        <f t="shared" si="22"/>
        <v>17331.035939999998</v>
      </c>
      <c r="AD123" s="29">
        <f t="shared" si="23"/>
        <v>21000</v>
      </c>
      <c r="AE123" s="30">
        <f>'лист 1'!P124</f>
        <v>229.32947999997376</v>
      </c>
      <c r="AF123" s="31"/>
      <c r="AG123" s="32">
        <f>'лист 1'!Q124</f>
        <v>212.84106000000617</v>
      </c>
      <c r="AH123" s="31">
        <v>600</v>
      </c>
      <c r="AI123" s="32">
        <f>'лист 1'!R124</f>
        <v>206.07602000002203</v>
      </c>
      <c r="AJ123" s="31"/>
      <c r="AK123" s="27">
        <f>'лист 1'!S124</f>
        <v>1761.9594399999824</v>
      </c>
      <c r="AL123" s="42">
        <v>500</v>
      </c>
      <c r="AM123" s="45">
        <f>'лист 1'!T124</f>
        <v>4374.3578000000207</v>
      </c>
      <c r="AN123" s="44"/>
      <c r="AO123" s="27">
        <f>'лист 1'!U124</f>
        <v>1304.1396599999962</v>
      </c>
      <c r="AP123" s="31">
        <v>2500</v>
      </c>
      <c r="AQ123" s="27">
        <f>'лист 1'!V124</f>
        <v>1673.0709999999922</v>
      </c>
      <c r="AR123" s="31">
        <v>5000</v>
      </c>
      <c r="AS123" s="27">
        <f>'лист 1'!W124</f>
        <v>1592.6381599999843</v>
      </c>
      <c r="AT123" s="31">
        <v>1500</v>
      </c>
      <c r="AU123" s="27">
        <f>'лист 1'!X124</f>
        <v>1545.4192400000206</v>
      </c>
      <c r="AV123" s="31"/>
      <c r="AW123" s="27">
        <f>'лист 1'!Y124</f>
        <v>5714.6774799999885</v>
      </c>
      <c r="AX123" s="31">
        <v>1500</v>
      </c>
      <c r="AY123" s="27">
        <f>'лист 1'!Z124</f>
        <v>1724.8841200000093</v>
      </c>
      <c r="AZ123" s="31">
        <v>2000</v>
      </c>
      <c r="BA123" s="27">
        <f>'лист 1'!AA124</f>
        <v>252.2689400000086</v>
      </c>
      <c r="BB123" s="31">
        <v>3000</v>
      </c>
      <c r="BC123" s="56">
        <f t="shared" si="27"/>
        <v>-4318.6955200000002</v>
      </c>
      <c r="BD123" s="48">
        <f t="shared" si="28"/>
        <v>20591.662400000005</v>
      </c>
      <c r="BE123" s="49">
        <f t="shared" si="29"/>
        <v>16600</v>
      </c>
      <c r="BF123" s="55" t="s">
        <v>277</v>
      </c>
      <c r="BG123" s="36" t="s">
        <v>278</v>
      </c>
      <c r="BH123" s="84">
        <f>'лист 1'!AC124</f>
        <v>255.15257999998516</v>
      </c>
      <c r="BI123" s="107">
        <v>0</v>
      </c>
      <c r="BJ123" s="102">
        <f>'лист 1'!AD124</f>
        <v>0</v>
      </c>
      <c r="BK123" s="142">
        <v>2000</v>
      </c>
      <c r="BL123" s="101"/>
      <c r="CF123" s="28">
        <f t="shared" si="18"/>
        <v>-2573.8480999999856</v>
      </c>
      <c r="CG123" s="33">
        <f t="shared" si="19"/>
        <v>255.15257999998516</v>
      </c>
      <c r="CH123" s="34">
        <f t="shared" si="20"/>
        <v>2000</v>
      </c>
      <c r="CI123" s="113" t="s">
        <v>277</v>
      </c>
      <c r="CJ123" s="36" t="s">
        <v>278</v>
      </c>
    </row>
    <row r="124" spans="1:88" s="21" customFormat="1" ht="15" hidden="1" x14ac:dyDescent="0.25">
      <c r="A124" s="113" t="s">
        <v>279</v>
      </c>
      <c r="B124" s="36" t="s">
        <v>280</v>
      </c>
      <c r="C124" s="37">
        <v>-555.24983000000088</v>
      </c>
      <c r="D124" s="30">
        <v>0</v>
      </c>
      <c r="E124" s="31"/>
      <c r="F124" s="21">
        <v>11.450000000000001</v>
      </c>
      <c r="G124" s="31"/>
      <c r="H124" s="27">
        <f>'лист 1'!E125</f>
        <v>8.2100000000000009</v>
      </c>
      <c r="I124" s="31"/>
      <c r="J124" s="27">
        <f>'лист 1'!F125</f>
        <v>0</v>
      </c>
      <c r="K124" s="31"/>
      <c r="L124" s="27">
        <f>'лист 1'!G125</f>
        <v>11.450000000000001</v>
      </c>
      <c r="M124" s="31">
        <v>580</v>
      </c>
      <c r="N124" s="32">
        <v>8.2100000000000009</v>
      </c>
      <c r="O124" s="31"/>
      <c r="P124" s="27">
        <f>'лист 1'!I125</f>
        <v>26.82</v>
      </c>
      <c r="Q124" s="31"/>
      <c r="R124" s="27">
        <f>'лист 1'!J125</f>
        <v>21.157719999998839</v>
      </c>
      <c r="S124" s="31"/>
      <c r="T124" s="27">
        <f>'лист 1'!K125</f>
        <v>6.54</v>
      </c>
      <c r="U124" s="31"/>
      <c r="V124" s="27">
        <f>'лист 1'!L125</f>
        <v>7.8338400000019801</v>
      </c>
      <c r="W124" s="31"/>
      <c r="X124" s="27">
        <f>'лист 1'!M125</f>
        <v>7.0646799999981589</v>
      </c>
      <c r="Y124" s="31"/>
      <c r="Z124" s="27">
        <f>'лист 1'!N125</f>
        <v>7.0770000000010915</v>
      </c>
      <c r="AA124" s="31"/>
      <c r="AB124" s="28">
        <f t="shared" si="21"/>
        <v>-91.063070000001005</v>
      </c>
      <c r="AC124" s="29">
        <f t="shared" si="22"/>
        <v>115.81324000000011</v>
      </c>
      <c r="AD124" s="29">
        <f t="shared" si="23"/>
        <v>580</v>
      </c>
      <c r="AE124" s="30">
        <f>'лист 1'!P125</f>
        <v>7.3156199999987441</v>
      </c>
      <c r="AF124" s="31">
        <v>580</v>
      </c>
      <c r="AG124" s="32">
        <f>'лист 1'!Q125</f>
        <v>6.9114600000013615</v>
      </c>
      <c r="AH124" s="31"/>
      <c r="AI124" s="32">
        <f>'лист 1'!R125</f>
        <v>6.5002000000000111</v>
      </c>
      <c r="AJ124" s="31"/>
      <c r="AK124" s="27">
        <f>'лист 1'!S125</f>
        <v>7.6735400000000933</v>
      </c>
      <c r="AL124" s="42"/>
      <c r="AM124" s="45">
        <f>'лист 1'!T125</f>
        <v>7.0603599999998732</v>
      </c>
      <c r="AN124" s="44"/>
      <c r="AO124" s="27">
        <f>'лист 1'!U125</f>
        <v>10.684160000000047</v>
      </c>
      <c r="AP124" s="31"/>
      <c r="AQ124" s="27">
        <f>'лист 1'!V125</f>
        <v>19.731059999998593</v>
      </c>
      <c r="AR124" s="31"/>
      <c r="AS124" s="27">
        <f>'лист 1'!W125</f>
        <v>43.226140000001301</v>
      </c>
      <c r="AT124" s="31"/>
      <c r="AU124" s="27">
        <f>'лист 1'!X125</f>
        <v>20.619320000000819</v>
      </c>
      <c r="AV124" s="31"/>
      <c r="AW124" s="27">
        <f>'лист 1'!Y125</f>
        <v>8.0354799999999749</v>
      </c>
      <c r="AX124" s="31"/>
      <c r="AY124" s="27">
        <f>'лист 1'!Z125</f>
        <v>7.7456799999989201</v>
      </c>
      <c r="AZ124" s="31"/>
      <c r="BA124" s="27">
        <f>'лист 1'!AA125</f>
        <v>7.7180999999995716</v>
      </c>
      <c r="BB124" s="31"/>
      <c r="BC124" s="28">
        <f t="shared" si="27"/>
        <v>335.71580999999969</v>
      </c>
      <c r="BD124" s="33">
        <f t="shared" si="28"/>
        <v>153.2211199999993</v>
      </c>
      <c r="BE124" s="34">
        <f t="shared" si="29"/>
        <v>580</v>
      </c>
      <c r="BF124" s="35" t="s">
        <v>279</v>
      </c>
      <c r="BG124" s="36" t="s">
        <v>280</v>
      </c>
      <c r="BH124" s="84">
        <f>'лист 1'!AC125</f>
        <v>7.7572400000014481</v>
      </c>
      <c r="BI124" s="107">
        <v>0</v>
      </c>
      <c r="BJ124" s="102">
        <f>'лист 1'!AD125</f>
        <v>0</v>
      </c>
      <c r="BK124" s="109"/>
      <c r="BL124" s="101"/>
      <c r="CF124" s="28">
        <f t="shared" si="18"/>
        <v>327.95856999999825</v>
      </c>
      <c r="CG124" s="33">
        <f t="shared" si="19"/>
        <v>7.7572400000014481</v>
      </c>
      <c r="CH124" s="34">
        <f t="shared" si="20"/>
        <v>0</v>
      </c>
      <c r="CI124" s="113" t="s">
        <v>279</v>
      </c>
      <c r="CJ124" s="36" t="s">
        <v>280</v>
      </c>
    </row>
    <row r="125" spans="1:88" s="21" customFormat="1" ht="15" x14ac:dyDescent="0.25">
      <c r="A125" s="113" t="s">
        <v>281</v>
      </c>
      <c r="B125" s="36" t="s">
        <v>282</v>
      </c>
      <c r="C125" s="37">
        <v>-3.6548100000013619</v>
      </c>
      <c r="D125" s="30">
        <v>8.2100000000000009</v>
      </c>
      <c r="E125" s="31"/>
      <c r="F125" s="21">
        <v>0</v>
      </c>
      <c r="G125" s="31"/>
      <c r="H125" s="27">
        <f>'лист 1'!E126</f>
        <v>0</v>
      </c>
      <c r="I125" s="31"/>
      <c r="J125" s="27">
        <f>'лист 1'!F126</f>
        <v>0</v>
      </c>
      <c r="K125" s="31"/>
      <c r="L125" s="27">
        <f>'лист 1'!G126</f>
        <v>3263.34</v>
      </c>
      <c r="M125" s="31"/>
      <c r="N125" s="32">
        <v>1303.6000000000001</v>
      </c>
      <c r="O125" s="31">
        <v>3300</v>
      </c>
      <c r="P125" s="27">
        <f>'лист 1'!I126</f>
        <v>933.8</v>
      </c>
      <c r="Q125" s="31"/>
      <c r="R125" s="27">
        <f>'лист 1'!J126</f>
        <v>1482.3502400000057</v>
      </c>
      <c r="S125" s="31"/>
      <c r="T125" s="27">
        <f>'лист 1'!K126</f>
        <v>1657.14</v>
      </c>
      <c r="U125" s="31"/>
      <c r="V125" s="27">
        <f>'лист 1'!L126</f>
        <v>4308.2548400000023</v>
      </c>
      <c r="W125" s="31">
        <v>5353</v>
      </c>
      <c r="X125" s="27">
        <f>'лист 1'!M126</f>
        <v>2.7070599999952174</v>
      </c>
      <c r="Y125" s="31"/>
      <c r="Z125" s="27">
        <f>'лист 1'!N126</f>
        <v>2.65957999999564</v>
      </c>
      <c r="AA125" s="31"/>
      <c r="AB125" s="28">
        <f t="shared" si="21"/>
        <v>-4312.7165300000015</v>
      </c>
      <c r="AC125" s="29">
        <f t="shared" si="22"/>
        <v>12962.06172</v>
      </c>
      <c r="AD125" s="29">
        <f t="shared" si="23"/>
        <v>8653</v>
      </c>
      <c r="AE125" s="30">
        <f>'лист 1'!P126</f>
        <v>2.8738400000129332</v>
      </c>
      <c r="AF125" s="31"/>
      <c r="AG125" s="32">
        <f>'лист 1'!Q126</f>
        <v>2.5843599999965772</v>
      </c>
      <c r="AH125" s="31"/>
      <c r="AI125" s="32">
        <f>'лист 1'!R126</f>
        <v>2.488480000000036</v>
      </c>
      <c r="AJ125" s="31"/>
      <c r="AK125" s="27">
        <f>'лист 1'!S126</f>
        <v>3.0554199999944105</v>
      </c>
      <c r="AL125" s="42"/>
      <c r="AM125" s="45">
        <f>'лист 1'!T126</f>
        <v>3549.4605799999981</v>
      </c>
      <c r="AN125" s="44">
        <v>5000</v>
      </c>
      <c r="AO125" s="27">
        <f>'лист 1'!U126</f>
        <v>2095.600619999997</v>
      </c>
      <c r="AP125" s="31">
        <v>2900</v>
      </c>
      <c r="AQ125" s="27">
        <f>'лист 1'!V126</f>
        <v>1615.494440000007</v>
      </c>
      <c r="AR125" s="31">
        <v>4400</v>
      </c>
      <c r="AS125" s="27">
        <f>'лист 1'!W126</f>
        <v>1737.0301399999939</v>
      </c>
      <c r="AT125" s="31"/>
      <c r="AU125" s="27">
        <f>'лист 1'!X126</f>
        <v>3972.0857200000069</v>
      </c>
      <c r="AV125" s="31">
        <v>1100</v>
      </c>
      <c r="AW125" s="27">
        <f>'лист 1'!Y126</f>
        <v>3695.4571799999958</v>
      </c>
      <c r="AX125" s="31">
        <v>4000</v>
      </c>
      <c r="AY125" s="27">
        <f>'лист 1'!Z126</f>
        <v>3.0568800000097691</v>
      </c>
      <c r="AZ125" s="31"/>
      <c r="BA125" s="27">
        <f>'лист 1'!AA126</f>
        <v>3.0206800000023941</v>
      </c>
      <c r="BB125" s="31"/>
      <c r="BC125" s="56">
        <f t="shared" si="27"/>
        <v>-3594.9248700000135</v>
      </c>
      <c r="BD125" s="48">
        <f t="shared" si="28"/>
        <v>16682.208340000012</v>
      </c>
      <c r="BE125" s="49">
        <f t="shared" si="29"/>
        <v>17400</v>
      </c>
      <c r="BF125" s="55" t="s">
        <v>281</v>
      </c>
      <c r="BG125" s="36" t="s">
        <v>282</v>
      </c>
      <c r="BH125" s="84">
        <f>'лист 1'!AC126</f>
        <v>3.03203999999816</v>
      </c>
      <c r="BI125" s="107">
        <v>0</v>
      </c>
      <c r="BJ125" s="102">
        <f>'лист 1'!AD126</f>
        <v>0</v>
      </c>
      <c r="BK125" s="109"/>
      <c r="BL125" s="101"/>
      <c r="CF125" s="28">
        <f t="shared" si="18"/>
        <v>-3597.9569100000117</v>
      </c>
      <c r="CG125" s="33">
        <f t="shared" si="19"/>
        <v>3.03203999999816</v>
      </c>
      <c r="CH125" s="34">
        <f t="shared" si="20"/>
        <v>0</v>
      </c>
      <c r="CI125" s="113" t="s">
        <v>281</v>
      </c>
      <c r="CJ125" s="36" t="s">
        <v>282</v>
      </c>
    </row>
    <row r="126" spans="1:88" s="21" customFormat="1" ht="14.45" hidden="1" customHeight="1" x14ac:dyDescent="0.25">
      <c r="A126" s="113" t="s">
        <v>283</v>
      </c>
      <c r="B126" s="36" t="s">
        <v>284</v>
      </c>
      <c r="C126" s="37">
        <v>799.45896999998513</v>
      </c>
      <c r="D126" s="30">
        <v>13850.140000000003</v>
      </c>
      <c r="E126" s="31">
        <v>30000</v>
      </c>
      <c r="F126" s="21">
        <v>11782.79</v>
      </c>
      <c r="G126" s="31"/>
      <c r="H126" s="27">
        <f>'лист 1'!E127</f>
        <v>7263.35</v>
      </c>
      <c r="I126" s="31"/>
      <c r="J126" s="27">
        <f>'лист 1'!F127</f>
        <v>3392.7200000000003</v>
      </c>
      <c r="K126" s="31">
        <v>30000</v>
      </c>
      <c r="L126" s="27">
        <f>'лист 1'!G127</f>
        <v>2548</v>
      </c>
      <c r="M126" s="31"/>
      <c r="N126" s="32">
        <v>3598.4400000000005</v>
      </c>
      <c r="O126" s="31"/>
      <c r="P126" s="27">
        <f>'лист 1'!I127</f>
        <v>6656.7599999999993</v>
      </c>
      <c r="Q126" s="31"/>
      <c r="R126" s="27">
        <f>'лист 1'!J127</f>
        <v>6409.2826400000322</v>
      </c>
      <c r="S126" s="31"/>
      <c r="T126" s="27">
        <f>'лист 1'!K127</f>
        <v>4595.2299999999996</v>
      </c>
      <c r="U126" s="31"/>
      <c r="V126" s="27">
        <f>'лист 1'!L127</f>
        <v>3893.1504999999993</v>
      </c>
      <c r="W126" s="31">
        <v>20000</v>
      </c>
      <c r="X126" s="27">
        <f>'лист 1'!M127</f>
        <v>6807.6206400000156</v>
      </c>
      <c r="Y126" s="31"/>
      <c r="Z126" s="27">
        <f>'лист 1'!N127</f>
        <v>9414.4261799999877</v>
      </c>
      <c r="AA126" s="31"/>
      <c r="AB126" s="28">
        <f t="shared" si="21"/>
        <v>587.54900999993697</v>
      </c>
      <c r="AC126" s="29">
        <f t="shared" si="22"/>
        <v>80211.909960000048</v>
      </c>
      <c r="AD126" s="29">
        <f t="shared" si="23"/>
        <v>80000</v>
      </c>
      <c r="AE126" s="30">
        <f>'лист 1'!P127</f>
        <v>10006.312020000012</v>
      </c>
      <c r="AF126" s="31"/>
      <c r="AG126" s="32">
        <f>'лист 1'!Q127</f>
        <v>9673.0285799999638</v>
      </c>
      <c r="AH126" s="31">
        <v>40000</v>
      </c>
      <c r="AI126" s="32">
        <f>'лист 1'!R127</f>
        <v>7643.5137399999858</v>
      </c>
      <c r="AJ126" s="31"/>
      <c r="AK126" s="27">
        <f>'лист 1'!S127</f>
        <v>4545.8514400000004</v>
      </c>
      <c r="AL126" s="42"/>
      <c r="AM126" s="45">
        <f>'лист 1'!T127</f>
        <v>4240.4976600000573</v>
      </c>
      <c r="AN126" s="44"/>
      <c r="AO126" s="27">
        <f>'лист 1'!U127</f>
        <v>4546.824419999949</v>
      </c>
      <c r="AP126" s="31"/>
      <c r="AQ126" s="27">
        <f>'лист 1'!V127</f>
        <v>5955.8810200000335</v>
      </c>
      <c r="AR126" s="31"/>
      <c r="AS126" s="27">
        <f>'лист 1'!W127</f>
        <v>8029.4224599999843</v>
      </c>
      <c r="AT126" s="31">
        <v>30000</v>
      </c>
      <c r="AU126" s="27">
        <f>'лист 1'!X127</f>
        <v>3827.2744399999856</v>
      </c>
      <c r="AV126" s="31"/>
      <c r="AW126" s="27">
        <f>'лист 1'!Y127</f>
        <v>5802.8782800000236</v>
      </c>
      <c r="AX126" s="31"/>
      <c r="AY126" s="27">
        <f>'лист 1'!Z127</f>
        <v>6912.2748200000251</v>
      </c>
      <c r="AZ126" s="31"/>
      <c r="BA126" s="27">
        <f>'лист 1'!AA127</f>
        <v>8751.2977599999376</v>
      </c>
      <c r="BB126" s="31">
        <v>40000</v>
      </c>
      <c r="BC126" s="28">
        <f t="shared" si="27"/>
        <v>30652.492369999971</v>
      </c>
      <c r="BD126" s="33">
        <f t="shared" si="28"/>
        <v>79935.056639999966</v>
      </c>
      <c r="BE126" s="34">
        <f t="shared" si="29"/>
        <v>110000</v>
      </c>
      <c r="BF126" s="55" t="s">
        <v>283</v>
      </c>
      <c r="BG126" s="36" t="s">
        <v>284</v>
      </c>
      <c r="BH126" s="84">
        <f>'лист 1'!AC127</f>
        <v>15319.774040000055</v>
      </c>
      <c r="BI126" s="107">
        <v>0</v>
      </c>
      <c r="BJ126" s="102">
        <f>'лист 1'!AD127</f>
        <v>0</v>
      </c>
      <c r="BK126" s="109"/>
      <c r="BL126" s="101"/>
      <c r="CF126" s="28">
        <f t="shared" si="18"/>
        <v>15332.718329999916</v>
      </c>
      <c r="CG126" s="33">
        <f t="shared" si="19"/>
        <v>15319.774040000055</v>
      </c>
      <c r="CH126" s="34">
        <f t="shared" si="20"/>
        <v>0</v>
      </c>
      <c r="CI126" s="113" t="s">
        <v>283</v>
      </c>
      <c r="CJ126" s="36" t="s">
        <v>284</v>
      </c>
    </row>
    <row r="127" spans="1:88" s="21" customFormat="1" ht="15" x14ac:dyDescent="0.25">
      <c r="A127" s="113" t="s">
        <v>285</v>
      </c>
      <c r="B127" s="36" t="s">
        <v>286</v>
      </c>
      <c r="C127" s="37">
        <v>-310.95790999999997</v>
      </c>
      <c r="D127" s="30">
        <v>8.2100000000000009</v>
      </c>
      <c r="E127" s="31"/>
      <c r="F127" s="21">
        <v>3.24</v>
      </c>
      <c r="G127" s="31"/>
      <c r="H127" s="27">
        <f>'лист 1'!E128</f>
        <v>8.2100000000000009</v>
      </c>
      <c r="I127" s="31"/>
      <c r="J127" s="27">
        <f>'лист 1'!F128</f>
        <v>8.2100000000000009</v>
      </c>
      <c r="K127" s="31"/>
      <c r="L127" s="27">
        <f>'лист 1'!G128</f>
        <v>11.450000000000001</v>
      </c>
      <c r="M127" s="31"/>
      <c r="N127" s="32">
        <v>0</v>
      </c>
      <c r="O127" s="31"/>
      <c r="P127" s="27">
        <f>'лист 1'!I128</f>
        <v>8.94</v>
      </c>
      <c r="Q127" s="31"/>
      <c r="R127" s="27">
        <f>'лист 1'!J128</f>
        <v>16.155140000000014</v>
      </c>
      <c r="S127" s="31"/>
      <c r="T127" s="27">
        <f>'лист 1'!K128</f>
        <v>7.66</v>
      </c>
      <c r="U127" s="31"/>
      <c r="V127" s="27">
        <f>'лист 1'!L128</f>
        <v>7.9470000000000365</v>
      </c>
      <c r="W127" s="31"/>
      <c r="X127" s="27">
        <f>'лист 1'!M128</f>
        <v>7.7959399999999288</v>
      </c>
      <c r="Y127" s="31"/>
      <c r="Z127" s="27">
        <f>'лист 1'!N128</f>
        <v>7.8104200000001338</v>
      </c>
      <c r="AA127" s="31">
        <v>400</v>
      </c>
      <c r="AB127" s="28">
        <f t="shared" si="21"/>
        <v>-6.5864100000001145</v>
      </c>
      <c r="AC127" s="29">
        <f t="shared" si="22"/>
        <v>95.628500000000116</v>
      </c>
      <c r="AD127" s="29">
        <f t="shared" si="23"/>
        <v>400</v>
      </c>
      <c r="AE127" s="30">
        <f>'лист 1'!P128</f>
        <v>8.4710799999999633</v>
      </c>
      <c r="AF127" s="31"/>
      <c r="AG127" s="32">
        <f>'лист 1'!Q128</f>
        <v>7.9910800000000712</v>
      </c>
      <c r="AH127" s="31"/>
      <c r="AI127" s="32">
        <f>'лист 1'!R128</f>
        <v>7.665840000000026</v>
      </c>
      <c r="AJ127" s="31"/>
      <c r="AK127" s="27">
        <f>'лист 1'!S128</f>
        <v>8.4849599999999725</v>
      </c>
      <c r="AL127" s="42"/>
      <c r="AM127" s="45">
        <f>'лист 1'!T128</f>
        <v>8.0931200000000505</v>
      </c>
      <c r="AN127" s="44"/>
      <c r="AO127" s="27">
        <f>'лист 1'!U128</f>
        <v>8.3862999999999168</v>
      </c>
      <c r="AP127" s="31"/>
      <c r="AQ127" s="27">
        <f>'лист 1'!V128</f>
        <v>8.8081400000000905</v>
      </c>
      <c r="AR127" s="31"/>
      <c r="AS127" s="27">
        <f>'лист 1'!W128</f>
        <v>9.825679999999954</v>
      </c>
      <c r="AT127" s="31"/>
      <c r="AU127" s="27">
        <f>'лист 1'!X128</f>
        <v>8.990759999999943</v>
      </c>
      <c r="AV127" s="31"/>
      <c r="AW127" s="27">
        <f>'лист 1'!Y128</f>
        <v>9.0445000000000135</v>
      </c>
      <c r="AX127" s="31"/>
      <c r="AY127" s="27">
        <f>'лист 1'!Z128</f>
        <v>9.1851400000000361</v>
      </c>
      <c r="AZ127" s="31"/>
      <c r="BA127" s="27">
        <f>'лист 1'!AA128</f>
        <v>9.0953999999999464</v>
      </c>
      <c r="BB127" s="31"/>
      <c r="BC127" s="28">
        <f t="shared" si="27"/>
        <v>-110.62841000000007</v>
      </c>
      <c r="BD127" s="33">
        <f t="shared" si="28"/>
        <v>104.04199999999996</v>
      </c>
      <c r="BE127" s="34">
        <f t="shared" si="29"/>
        <v>0</v>
      </c>
      <c r="BF127" s="55" t="s">
        <v>285</v>
      </c>
      <c r="BG127" s="39" t="s">
        <v>286</v>
      </c>
      <c r="BH127" s="84">
        <f>'лист 1'!AC128</f>
        <v>9.2922199999999826</v>
      </c>
      <c r="BI127" s="107">
        <v>0</v>
      </c>
      <c r="BJ127" s="102">
        <f>'лист 1'!AD128</f>
        <v>0</v>
      </c>
      <c r="BK127" s="109"/>
      <c r="BL127" s="101"/>
      <c r="CF127" s="28">
        <f t="shared" si="18"/>
        <v>-119.92063000000006</v>
      </c>
      <c r="CG127" s="33">
        <f t="shared" si="19"/>
        <v>9.2922199999999826</v>
      </c>
      <c r="CH127" s="34">
        <f t="shared" si="20"/>
        <v>0</v>
      </c>
      <c r="CI127" s="113" t="s">
        <v>285</v>
      </c>
      <c r="CJ127" s="36" t="s">
        <v>286</v>
      </c>
    </row>
    <row r="128" spans="1:88" s="21" customFormat="1" ht="14.45" customHeight="1" x14ac:dyDescent="0.25">
      <c r="A128" s="113" t="s">
        <v>287</v>
      </c>
      <c r="B128" s="36" t="s">
        <v>288</v>
      </c>
      <c r="C128" s="37">
        <v>-2882.2458400000187</v>
      </c>
      <c r="D128" s="30">
        <v>8172.7400000000007</v>
      </c>
      <c r="E128" s="31">
        <v>10000</v>
      </c>
      <c r="F128" s="21">
        <v>8809.85</v>
      </c>
      <c r="G128" s="31">
        <v>8000</v>
      </c>
      <c r="H128" s="27">
        <f>'лист 1'!E129</f>
        <v>6193.7800000000007</v>
      </c>
      <c r="I128" s="31">
        <v>8000</v>
      </c>
      <c r="J128" s="27">
        <f>'лист 1'!F129</f>
        <v>2612.64</v>
      </c>
      <c r="K128" s="31">
        <v>5000</v>
      </c>
      <c r="L128" s="27">
        <f>'лист 1'!G129</f>
        <v>1799.2200000000003</v>
      </c>
      <c r="M128" s="31"/>
      <c r="N128" s="32">
        <v>1730.5200000000002</v>
      </c>
      <c r="O128" s="31"/>
      <c r="P128" s="27">
        <f>'лист 1'!I129</f>
        <v>1828.7399999999998</v>
      </c>
      <c r="Q128" s="31">
        <v>6000</v>
      </c>
      <c r="R128" s="27">
        <f>'лист 1'!J129</f>
        <v>1921.8879799999861</v>
      </c>
      <c r="S128" s="31">
        <v>2000</v>
      </c>
      <c r="T128" s="27">
        <f>'лист 1'!K129</f>
        <v>1719.13</v>
      </c>
      <c r="U128" s="31">
        <v>2000</v>
      </c>
      <c r="V128" s="27">
        <f>'лист 1'!L129</f>
        <v>2164.2511599999848</v>
      </c>
      <c r="W128" s="31">
        <v>2000</v>
      </c>
      <c r="X128" s="27">
        <f>'лист 1'!M129</f>
        <v>3844.057000000023</v>
      </c>
      <c r="Y128" s="31"/>
      <c r="Z128" s="27">
        <f>'лист 1'!N129</f>
        <v>6357.0844799999886</v>
      </c>
      <c r="AA128" s="31">
        <v>3000</v>
      </c>
      <c r="AB128" s="28">
        <f t="shared" si="21"/>
        <v>-4036.1464600000045</v>
      </c>
      <c r="AC128" s="29">
        <f t="shared" si="22"/>
        <v>47153.900619999986</v>
      </c>
      <c r="AD128" s="29">
        <f t="shared" si="23"/>
        <v>46000</v>
      </c>
      <c r="AE128" s="30">
        <f>'лист 1'!P129</f>
        <v>6397.1117399999966</v>
      </c>
      <c r="AF128" s="31">
        <v>10000</v>
      </c>
      <c r="AG128" s="32">
        <f>'лист 1'!Q129</f>
        <v>8309.8037000000077</v>
      </c>
      <c r="AH128" s="31">
        <v>5000</v>
      </c>
      <c r="AI128" s="32">
        <f>'лист 1'!R129</f>
        <v>6053.2320599999875</v>
      </c>
      <c r="AJ128" s="31">
        <v>9000</v>
      </c>
      <c r="AK128" s="27">
        <f>'лист 1'!S129</f>
        <v>4123.5079000000114</v>
      </c>
      <c r="AL128" s="42"/>
      <c r="AM128" s="45">
        <f>'лист 1'!T129</f>
        <v>2257.0095200000083</v>
      </c>
      <c r="AN128" s="44">
        <v>4000</v>
      </c>
      <c r="AO128" s="27">
        <f>'лист 1'!U129</f>
        <v>1999.0083199999749</v>
      </c>
      <c r="AP128" s="31">
        <v>3000</v>
      </c>
      <c r="AQ128" s="27">
        <f>'лист 1'!V129</f>
        <v>2221.9281199999959</v>
      </c>
      <c r="AR128" s="31">
        <v>8000</v>
      </c>
      <c r="AS128" s="27">
        <f>'лист 1'!W129</f>
        <v>2284.7824200000341</v>
      </c>
      <c r="AT128" s="31">
        <v>4000</v>
      </c>
      <c r="AU128" s="27">
        <f>'лист 1'!X129</f>
        <v>4449.757139999987</v>
      </c>
      <c r="AV128" s="31"/>
      <c r="AW128" s="27">
        <f>'лист 1'!Y129</f>
        <v>6133.2940800000069</v>
      </c>
      <c r="AX128" s="31">
        <v>7000</v>
      </c>
      <c r="AY128" s="27">
        <f>'лист 1'!Z129</f>
        <v>6460.7079999999696</v>
      </c>
      <c r="AZ128" s="31"/>
      <c r="BA128" s="27">
        <f>'лист 1'!AA129</f>
        <v>8280.3007600000128</v>
      </c>
      <c r="BB128" s="31">
        <v>9000</v>
      </c>
      <c r="BC128" s="28">
        <f t="shared" si="27"/>
        <v>-4006.5902199999991</v>
      </c>
      <c r="BD128" s="33">
        <f t="shared" si="28"/>
        <v>58970.443759999995</v>
      </c>
      <c r="BE128" s="34">
        <f t="shared" si="29"/>
        <v>59000</v>
      </c>
      <c r="BF128" s="55" t="s">
        <v>287</v>
      </c>
      <c r="BG128" s="36" t="s">
        <v>288</v>
      </c>
      <c r="BH128" s="84">
        <f>'лист 1'!AC129</f>
        <v>10350.21624000002</v>
      </c>
      <c r="BI128" s="107">
        <v>11000</v>
      </c>
      <c r="BJ128" s="102">
        <f>'лист 1'!AD129</f>
        <v>0</v>
      </c>
      <c r="BK128" s="109"/>
      <c r="BL128" s="101"/>
      <c r="CF128" s="28">
        <f t="shared" si="18"/>
        <v>-3356.8064600000189</v>
      </c>
      <c r="CG128" s="33">
        <f t="shared" si="19"/>
        <v>10350.21624000002</v>
      </c>
      <c r="CH128" s="34">
        <f t="shared" si="20"/>
        <v>11000</v>
      </c>
      <c r="CI128" s="113" t="s">
        <v>287</v>
      </c>
      <c r="CJ128" s="36" t="s">
        <v>288</v>
      </c>
    </row>
    <row r="129" spans="1:88" s="21" customFormat="1" ht="15" x14ac:dyDescent="0.25">
      <c r="A129" s="113" t="s">
        <v>289</v>
      </c>
      <c r="B129" s="36" t="s">
        <v>290</v>
      </c>
      <c r="C129" s="37">
        <v>-1385.5531499999988</v>
      </c>
      <c r="D129" s="30">
        <v>0</v>
      </c>
      <c r="E129" s="31"/>
      <c r="F129" s="21">
        <v>0</v>
      </c>
      <c r="G129" s="31"/>
      <c r="H129" s="27">
        <f>'лист 1'!E130</f>
        <v>0</v>
      </c>
      <c r="I129" s="31"/>
      <c r="J129" s="27">
        <f>'лист 1'!F130</f>
        <v>0</v>
      </c>
      <c r="K129" s="31"/>
      <c r="L129" s="27">
        <f>'лист 1'!G130</f>
        <v>238.94</v>
      </c>
      <c r="M129" s="31"/>
      <c r="N129" s="32">
        <v>582.03</v>
      </c>
      <c r="O129" s="31">
        <v>1500</v>
      </c>
      <c r="P129" s="27">
        <f>'лист 1'!I130</f>
        <v>452.86</v>
      </c>
      <c r="Q129" s="31">
        <v>1000</v>
      </c>
      <c r="R129" s="27">
        <f>'лист 1'!J130</f>
        <v>749.14815999999939</v>
      </c>
      <c r="S129" s="31"/>
      <c r="T129" s="27">
        <f>'лист 1'!K130</f>
        <v>790.98</v>
      </c>
      <c r="U129" s="31">
        <v>1000</v>
      </c>
      <c r="V129" s="27">
        <f>'лист 1'!L130</f>
        <v>220.13889999999998</v>
      </c>
      <c r="W129" s="31"/>
      <c r="X129" s="27">
        <f>'лист 1'!M130</f>
        <v>0</v>
      </c>
      <c r="Y129" s="31"/>
      <c r="Z129" s="27">
        <f>'лист 1'!N130</f>
        <v>0</v>
      </c>
      <c r="AA129" s="31"/>
      <c r="AB129" s="28">
        <f t="shared" si="21"/>
        <v>-919.65020999999797</v>
      </c>
      <c r="AC129" s="29">
        <f t="shared" si="22"/>
        <v>3034.0970599999991</v>
      </c>
      <c r="AD129" s="29">
        <f t="shared" si="23"/>
        <v>3500</v>
      </c>
      <c r="AE129" s="30">
        <f>'лист 1'!P130</f>
        <v>0</v>
      </c>
      <c r="AF129" s="31"/>
      <c r="AG129" s="32">
        <f>'лист 1'!Q130</f>
        <v>0</v>
      </c>
      <c r="AH129" s="31"/>
      <c r="AI129" s="32">
        <f>'лист 1'!R130</f>
        <v>0</v>
      </c>
      <c r="AJ129" s="31"/>
      <c r="AK129" s="27">
        <f>'лист 1'!S130</f>
        <v>0</v>
      </c>
      <c r="AL129" s="42"/>
      <c r="AM129" s="45">
        <f>'лист 1'!T130</f>
        <v>9.4851200000000784</v>
      </c>
      <c r="AN129" s="44"/>
      <c r="AO129" s="27">
        <f>'лист 1'!U130</f>
        <v>1231.4841800000002</v>
      </c>
      <c r="AP129" s="31"/>
      <c r="AQ129" s="27">
        <f>'лист 1'!V130</f>
        <v>1275.7377600000011</v>
      </c>
      <c r="AR129" s="31">
        <v>2200</v>
      </c>
      <c r="AS129" s="27">
        <f>'лист 1'!W130</f>
        <v>1338.3369599999962</v>
      </c>
      <c r="AT129" s="31"/>
      <c r="AU129" s="27">
        <f>'лист 1'!X130</f>
        <v>1131.7868400000027</v>
      </c>
      <c r="AV129" s="31">
        <v>3000</v>
      </c>
      <c r="AW129" s="27">
        <f>'лист 1'!Y130</f>
        <v>0</v>
      </c>
      <c r="AX129" s="31"/>
      <c r="AY129" s="27">
        <f>'лист 1'!Z130</f>
        <v>0</v>
      </c>
      <c r="AZ129" s="31"/>
      <c r="BA129" s="27">
        <f>'лист 1'!AA130</f>
        <v>0</v>
      </c>
      <c r="BB129" s="31"/>
      <c r="BC129" s="28">
        <f t="shared" si="27"/>
        <v>-706.481069999998</v>
      </c>
      <c r="BD129" s="33">
        <f t="shared" si="28"/>
        <v>4986.83086</v>
      </c>
      <c r="BE129" s="34">
        <f t="shared" si="29"/>
        <v>5200</v>
      </c>
      <c r="BF129" s="55" t="s">
        <v>289</v>
      </c>
      <c r="BG129" s="39" t="s">
        <v>290</v>
      </c>
      <c r="BH129" s="84">
        <f>'лист 1'!AC130</f>
        <v>0</v>
      </c>
      <c r="BI129" s="107">
        <v>0</v>
      </c>
      <c r="BJ129" s="102">
        <f>'лист 1'!AD130</f>
        <v>0</v>
      </c>
      <c r="BK129" s="109"/>
      <c r="BL129" s="101"/>
      <c r="CF129" s="28">
        <f t="shared" si="18"/>
        <v>-706.481069999998</v>
      </c>
      <c r="CG129" s="33">
        <f t="shared" si="19"/>
        <v>0</v>
      </c>
      <c r="CH129" s="34">
        <f t="shared" si="20"/>
        <v>0</v>
      </c>
      <c r="CI129" s="113" t="s">
        <v>289</v>
      </c>
      <c r="CJ129" s="36" t="s">
        <v>290</v>
      </c>
    </row>
    <row r="130" spans="1:88" s="21" customFormat="1" ht="15" hidden="1" x14ac:dyDescent="0.25">
      <c r="A130" s="113" t="s">
        <v>291</v>
      </c>
      <c r="B130" s="36" t="s">
        <v>292</v>
      </c>
      <c r="C130" s="37">
        <v>0</v>
      </c>
      <c r="D130" s="30">
        <v>0</v>
      </c>
      <c r="E130" s="31"/>
      <c r="F130" s="21">
        <v>0</v>
      </c>
      <c r="G130" s="31"/>
      <c r="H130" s="27">
        <f>'лист 1'!E131</f>
        <v>0</v>
      </c>
      <c r="I130" s="31"/>
      <c r="J130" s="27">
        <f>'лист 1'!F131</f>
        <v>0</v>
      </c>
      <c r="K130" s="31"/>
      <c r="L130" s="27">
        <f>'лист 1'!G131</f>
        <v>0</v>
      </c>
      <c r="M130" s="31"/>
      <c r="N130" s="32">
        <v>0</v>
      </c>
      <c r="O130" s="31"/>
      <c r="P130" s="27">
        <f>'лист 1'!I131</f>
        <v>0</v>
      </c>
      <c r="Q130" s="31"/>
      <c r="R130" s="27">
        <v>0</v>
      </c>
      <c r="S130" s="31"/>
      <c r="T130" s="27">
        <f>'лист 1'!K131</f>
        <v>0</v>
      </c>
      <c r="U130" s="31"/>
      <c r="V130" s="27">
        <f>'лист 1'!L131</f>
        <v>0</v>
      </c>
      <c r="W130" s="31"/>
      <c r="X130" s="27">
        <f>'лист 1'!M131</f>
        <v>0</v>
      </c>
      <c r="Y130" s="31"/>
      <c r="Z130" s="27">
        <f>'лист 1'!N131</f>
        <v>0</v>
      </c>
      <c r="AA130" s="31"/>
      <c r="AB130" s="28">
        <f t="shared" si="21"/>
        <v>0</v>
      </c>
      <c r="AC130" s="29">
        <f t="shared" si="22"/>
        <v>0</v>
      </c>
      <c r="AD130" s="29">
        <f t="shared" si="23"/>
        <v>0</v>
      </c>
      <c r="AE130" s="30">
        <f>'лист 1'!P131</f>
        <v>0</v>
      </c>
      <c r="AF130" s="31"/>
      <c r="AG130" s="32">
        <f>'лист 1'!Q131</f>
        <v>0</v>
      </c>
      <c r="AH130" s="31"/>
      <c r="AI130" s="32">
        <f>'лист 1'!R131</f>
        <v>0</v>
      </c>
      <c r="AJ130" s="31"/>
      <c r="AK130" s="27">
        <f>'лист 1'!S131</f>
        <v>0</v>
      </c>
      <c r="AL130" s="42"/>
      <c r="AM130" s="45">
        <f>'лист 1'!T131</f>
        <v>0</v>
      </c>
      <c r="AN130" s="44"/>
      <c r="AO130" s="27">
        <f>'лист 1'!U131</f>
        <v>0</v>
      </c>
      <c r="AP130" s="31"/>
      <c r="AQ130" s="27">
        <f>'лист 1'!V131</f>
        <v>0</v>
      </c>
      <c r="AR130" s="31"/>
      <c r="AS130" s="27">
        <f>'лист 1'!W131</f>
        <v>0</v>
      </c>
      <c r="AT130" s="31"/>
      <c r="AU130" s="27">
        <f>'лист 1'!X131</f>
        <v>0</v>
      </c>
      <c r="AV130" s="31"/>
      <c r="AW130" s="27">
        <f>'лист 1'!Y131</f>
        <v>0</v>
      </c>
      <c r="AX130" s="31"/>
      <c r="AY130" s="27">
        <f>'лист 1'!Z131</f>
        <v>0</v>
      </c>
      <c r="AZ130" s="31"/>
      <c r="BA130" s="27">
        <f>'лист 1'!AA131</f>
        <v>0</v>
      </c>
      <c r="BB130" s="31"/>
      <c r="BC130" s="28">
        <f t="shared" si="27"/>
        <v>0</v>
      </c>
      <c r="BD130" s="33">
        <f t="shared" si="28"/>
        <v>0</v>
      </c>
      <c r="BE130" s="34">
        <f t="shared" si="29"/>
        <v>0</v>
      </c>
      <c r="BF130" s="57" t="s">
        <v>291</v>
      </c>
      <c r="BG130" s="36" t="s">
        <v>292</v>
      </c>
      <c r="BH130" s="84">
        <f>'лист 1'!AC131</f>
        <v>0</v>
      </c>
      <c r="BI130" s="107">
        <v>0</v>
      </c>
      <c r="BJ130" s="102">
        <f>'лист 1'!AD131</f>
        <v>0</v>
      </c>
      <c r="BK130" s="109"/>
      <c r="BL130" s="101"/>
      <c r="CF130" s="28">
        <f t="shared" si="18"/>
        <v>0</v>
      </c>
      <c r="CG130" s="33">
        <f t="shared" si="19"/>
        <v>0</v>
      </c>
      <c r="CH130" s="34">
        <f t="shared" si="20"/>
        <v>0</v>
      </c>
      <c r="CI130" s="113" t="s">
        <v>291</v>
      </c>
      <c r="CJ130" s="36" t="s">
        <v>292</v>
      </c>
    </row>
    <row r="131" spans="1:88" s="21" customFormat="1" ht="14.45" hidden="1" customHeight="1" x14ac:dyDescent="0.25">
      <c r="A131" s="113" t="s">
        <v>293</v>
      </c>
      <c r="B131" s="36" t="s">
        <v>108</v>
      </c>
      <c r="C131" s="37">
        <v>701.52903000000038</v>
      </c>
      <c r="D131" s="30">
        <v>0</v>
      </c>
      <c r="E131" s="31"/>
      <c r="F131" s="21">
        <v>0</v>
      </c>
      <c r="G131" s="31"/>
      <c r="H131" s="27">
        <f>'лист 1'!E132</f>
        <v>0</v>
      </c>
      <c r="I131" s="31"/>
      <c r="J131" s="27">
        <f>'лист 1'!F132</f>
        <v>0</v>
      </c>
      <c r="K131" s="31"/>
      <c r="L131" s="27">
        <f>'лист 1'!G132</f>
        <v>0</v>
      </c>
      <c r="M131" s="31"/>
      <c r="N131" s="32">
        <v>0</v>
      </c>
      <c r="O131" s="31"/>
      <c r="P131" s="27">
        <f>'лист 1'!I132</f>
        <v>0</v>
      </c>
      <c r="Q131" s="31"/>
      <c r="R131" s="27">
        <f>'лист 1'!J132</f>
        <v>9.0185000000003459</v>
      </c>
      <c r="S131" s="31"/>
      <c r="T131" s="27">
        <f>'лист 1'!K132</f>
        <v>0</v>
      </c>
      <c r="U131" s="31"/>
      <c r="V131" s="27">
        <f>'лист 1'!L132</f>
        <v>0</v>
      </c>
      <c r="W131" s="31"/>
      <c r="X131" s="27">
        <f>'лист 1'!M132</f>
        <v>0</v>
      </c>
      <c r="Y131" s="31"/>
      <c r="Z131" s="27">
        <f>'лист 1'!N132</f>
        <v>0</v>
      </c>
      <c r="AA131" s="31"/>
      <c r="AB131" s="28">
        <f t="shared" si="21"/>
        <v>692.51053000000002</v>
      </c>
      <c r="AC131" s="29">
        <f t="shared" si="22"/>
        <v>9.0185000000003459</v>
      </c>
      <c r="AD131" s="29">
        <f t="shared" si="23"/>
        <v>0</v>
      </c>
      <c r="AE131" s="30">
        <f>'лист 1'!P132</f>
        <v>0</v>
      </c>
      <c r="AF131" s="31"/>
      <c r="AG131" s="32">
        <f>'лист 1'!Q132</f>
        <v>0</v>
      </c>
      <c r="AH131" s="31"/>
      <c r="AI131" s="32">
        <f>'лист 1'!R132</f>
        <v>0</v>
      </c>
      <c r="AJ131" s="31"/>
      <c r="AK131" s="27">
        <f>'лист 1'!S132</f>
        <v>0</v>
      </c>
      <c r="AL131" s="42"/>
      <c r="AM131" s="45">
        <f>'лист 1'!T132</f>
        <v>0</v>
      </c>
      <c r="AN131" s="44"/>
      <c r="AO131" s="27">
        <f>'лист 1'!U132</f>
        <v>0</v>
      </c>
      <c r="AP131" s="31"/>
      <c r="AQ131" s="27">
        <f>'лист 1'!V132</f>
        <v>0</v>
      </c>
      <c r="AR131" s="31"/>
      <c r="AS131" s="27">
        <f>'лист 1'!W132</f>
        <v>0</v>
      </c>
      <c r="AT131" s="31"/>
      <c r="AU131" s="27">
        <f>'лист 1'!X132</f>
        <v>0</v>
      </c>
      <c r="AV131" s="31"/>
      <c r="AW131" s="27">
        <f>'лист 1'!Y132</f>
        <v>0</v>
      </c>
      <c r="AX131" s="31"/>
      <c r="AY131" s="27">
        <f>'лист 1'!Z132</f>
        <v>0</v>
      </c>
      <c r="AZ131" s="31"/>
      <c r="BA131" s="27">
        <f>'лист 1'!AA132</f>
        <v>0</v>
      </c>
      <c r="BB131" s="31"/>
      <c r="BC131" s="28">
        <f t="shared" si="27"/>
        <v>692.51053000000002</v>
      </c>
      <c r="BD131" s="33">
        <f t="shared" si="28"/>
        <v>0</v>
      </c>
      <c r="BE131" s="34">
        <f t="shared" si="29"/>
        <v>0</v>
      </c>
      <c r="BF131" s="35" t="s">
        <v>293</v>
      </c>
      <c r="BG131" s="36" t="s">
        <v>108</v>
      </c>
      <c r="BH131" s="84">
        <f>'лист 1'!AC132</f>
        <v>0</v>
      </c>
      <c r="BI131" s="107">
        <v>0</v>
      </c>
      <c r="BJ131" s="102">
        <f>'лист 1'!AD132</f>
        <v>0</v>
      </c>
      <c r="BK131" s="109"/>
      <c r="BL131" s="101"/>
      <c r="CF131" s="28">
        <f t="shared" si="18"/>
        <v>692.51053000000002</v>
      </c>
      <c r="CG131" s="33">
        <f t="shared" si="19"/>
        <v>0</v>
      </c>
      <c r="CH131" s="34">
        <f t="shared" si="20"/>
        <v>0</v>
      </c>
      <c r="CI131" s="113" t="s">
        <v>293</v>
      </c>
      <c r="CJ131" s="36" t="s">
        <v>108</v>
      </c>
    </row>
    <row r="132" spans="1:88" s="21" customFormat="1" ht="14.45" customHeight="1" x14ac:dyDescent="0.25">
      <c r="A132" s="113" t="s">
        <v>294</v>
      </c>
      <c r="B132" s="36" t="s">
        <v>295</v>
      </c>
      <c r="C132" s="37">
        <v>68.881600000001526</v>
      </c>
      <c r="D132" s="30">
        <v>0</v>
      </c>
      <c r="E132" s="31"/>
      <c r="F132" s="21">
        <v>0</v>
      </c>
      <c r="G132" s="31"/>
      <c r="H132" s="27">
        <f>'лист 1'!E133</f>
        <v>0</v>
      </c>
      <c r="I132" s="31"/>
      <c r="J132" s="27">
        <f>'лист 1'!F133</f>
        <v>0</v>
      </c>
      <c r="K132" s="31"/>
      <c r="L132" s="27">
        <f>'лист 1'!G133</f>
        <v>804.11</v>
      </c>
      <c r="M132" s="31"/>
      <c r="N132" s="32">
        <v>676.87000000000012</v>
      </c>
      <c r="O132" s="31">
        <v>3000</v>
      </c>
      <c r="P132" s="27">
        <f>'лист 1'!I133</f>
        <v>475.06</v>
      </c>
      <c r="Q132" s="31"/>
      <c r="R132" s="27">
        <f>'лист 1'!J133</f>
        <v>721.77088000000447</v>
      </c>
      <c r="S132" s="31"/>
      <c r="T132" s="27">
        <f>'лист 1'!K133</f>
        <v>649.83000000000004</v>
      </c>
      <c r="U132" s="31"/>
      <c r="V132" s="27">
        <f>'лист 1'!L133</f>
        <v>251.98735999998846</v>
      </c>
      <c r="W132" s="31">
        <v>1000</v>
      </c>
      <c r="X132" s="27">
        <f>'лист 1'!M133</f>
        <v>0</v>
      </c>
      <c r="Y132" s="31"/>
      <c r="Z132" s="27">
        <f>'лист 1'!N133</f>
        <v>0</v>
      </c>
      <c r="AA132" s="31"/>
      <c r="AB132" s="28">
        <f t="shared" si="21"/>
        <v>489.2533600000088</v>
      </c>
      <c r="AC132" s="29">
        <f t="shared" si="22"/>
        <v>3579.6282399999927</v>
      </c>
      <c r="AD132" s="29">
        <f t="shared" si="23"/>
        <v>4000</v>
      </c>
      <c r="AE132" s="30">
        <f>'лист 1'!P133</f>
        <v>0</v>
      </c>
      <c r="AF132" s="31"/>
      <c r="AG132" s="32">
        <f>'лист 1'!Q133</f>
        <v>0</v>
      </c>
      <c r="AH132" s="31"/>
      <c r="AI132" s="32">
        <f>'лист 1'!R133</f>
        <v>0.9297600000105376</v>
      </c>
      <c r="AJ132" s="31"/>
      <c r="AK132" s="27">
        <f>'лист 1'!S133</f>
        <v>0</v>
      </c>
      <c r="AL132" s="42"/>
      <c r="AM132" s="45">
        <f>'лист 1'!T133</f>
        <v>75.857159999994792</v>
      </c>
      <c r="AN132" s="44"/>
      <c r="AO132" s="27">
        <f>'лист 1'!U133</f>
        <v>243.68876000000316</v>
      </c>
      <c r="AP132" s="31"/>
      <c r="AQ132" s="27">
        <f>'лист 1'!V133</f>
        <v>952.18344000000081</v>
      </c>
      <c r="AR132" s="31">
        <v>1000</v>
      </c>
      <c r="AS132" s="27">
        <f>'лист 1'!W133</f>
        <v>1099.3852799999925</v>
      </c>
      <c r="AT132" s="31"/>
      <c r="AU132" s="27">
        <f>'лист 1'!X133</f>
        <v>195.47527999999861</v>
      </c>
      <c r="AV132" s="31"/>
      <c r="AW132" s="27">
        <f>'лист 1'!Y133</f>
        <v>0.12168000000634493</v>
      </c>
      <c r="AX132" s="31">
        <v>1000</v>
      </c>
      <c r="AY132" s="27">
        <f>'лист 1'!Z133</f>
        <v>0</v>
      </c>
      <c r="AZ132" s="31"/>
      <c r="BA132" s="27">
        <f>'лист 1'!AA133</f>
        <v>18.880679999991589</v>
      </c>
      <c r="BB132" s="31"/>
      <c r="BC132" s="56">
        <f t="shared" si="27"/>
        <v>-97.268679999989672</v>
      </c>
      <c r="BD132" s="48">
        <f t="shared" si="28"/>
        <v>2586.5220399999985</v>
      </c>
      <c r="BE132" s="49">
        <f t="shared" si="29"/>
        <v>2000</v>
      </c>
      <c r="BF132" s="55" t="s">
        <v>294</v>
      </c>
      <c r="BG132" s="39" t="s">
        <v>295</v>
      </c>
      <c r="BH132" s="84">
        <f>'лист 1'!AC133</f>
        <v>0</v>
      </c>
      <c r="BI132" s="107">
        <v>0</v>
      </c>
      <c r="BJ132" s="102">
        <f>'лист 1'!AD133</f>
        <v>0</v>
      </c>
      <c r="BK132" s="109"/>
      <c r="BL132" s="101"/>
      <c r="CF132" s="28">
        <f t="shared" ref="CF132:CF160" si="30">BC132-(CG132-CH132)</f>
        <v>-97.268679999989672</v>
      </c>
      <c r="CG132" s="33">
        <f t="shared" ref="CG132:CG161" si="31">BH132+BJ132+BL132+BN132+BP132+BR132+BT132+BV132+BX132+BZ132+CB132+CD132</f>
        <v>0</v>
      </c>
      <c r="CH132" s="34">
        <f t="shared" ref="CH132:CH161" si="32">BI132+BK132+BM132+BO132+BQ132+BS132+BU132+BW132+BY132+CA132+CC132+CE132</f>
        <v>0</v>
      </c>
      <c r="CI132" s="113" t="s">
        <v>294</v>
      </c>
      <c r="CJ132" s="36" t="s">
        <v>295</v>
      </c>
    </row>
    <row r="133" spans="1:88" s="21" customFormat="1" ht="15" x14ac:dyDescent="0.25">
      <c r="A133" s="113" t="s">
        <v>296</v>
      </c>
      <c r="B133" s="36" t="s">
        <v>297</v>
      </c>
      <c r="C133" s="37">
        <v>20.884380000010424</v>
      </c>
      <c r="D133" s="30">
        <v>0</v>
      </c>
      <c r="E133" s="31"/>
      <c r="F133" s="21">
        <v>0</v>
      </c>
      <c r="G133" s="31">
        <v>20.88</v>
      </c>
      <c r="H133" s="27">
        <f>'лист 1'!E134</f>
        <v>0</v>
      </c>
      <c r="I133" s="31"/>
      <c r="J133" s="27">
        <f>'лист 1'!F134</f>
        <v>397.1</v>
      </c>
      <c r="K133" s="31"/>
      <c r="L133" s="27">
        <f>'лист 1'!G134</f>
        <v>7516</v>
      </c>
      <c r="M133" s="31">
        <v>6869.48</v>
      </c>
      <c r="N133" s="32">
        <v>1514.2900000000002</v>
      </c>
      <c r="O133" s="31">
        <v>1514.29</v>
      </c>
      <c r="P133" s="27">
        <f>'лист 1'!I134</f>
        <v>1499.78</v>
      </c>
      <c r="Q133" s="31">
        <v>1499.78</v>
      </c>
      <c r="R133" s="27">
        <f>'лист 1'!J134</f>
        <v>2017.9717199999982</v>
      </c>
      <c r="S133" s="31">
        <v>2017</v>
      </c>
      <c r="T133" s="27">
        <f>'лист 1'!K134</f>
        <v>1902.3</v>
      </c>
      <c r="U133" s="31">
        <v>2905.13</v>
      </c>
      <c r="V133" s="27">
        <f>'лист 1'!L134</f>
        <v>7906.4828400000324</v>
      </c>
      <c r="W133" s="31">
        <v>7906.48</v>
      </c>
      <c r="X133" s="27">
        <f>'лист 1'!M134</f>
        <v>36.081840000000518</v>
      </c>
      <c r="Y133" s="31"/>
      <c r="Z133" s="27">
        <f>'лист 1'!N134</f>
        <v>0</v>
      </c>
      <c r="AA133" s="31"/>
      <c r="AB133" s="28">
        <f t="shared" si="21"/>
        <v>-36.082020000019838</v>
      </c>
      <c r="AC133" s="29">
        <f t="shared" si="22"/>
        <v>22790.006400000031</v>
      </c>
      <c r="AD133" s="29">
        <f t="shared" si="23"/>
        <v>22733.040000000001</v>
      </c>
      <c r="AE133" s="30">
        <f>'лист 1'!P134</f>
        <v>0</v>
      </c>
      <c r="AF133" s="31"/>
      <c r="AG133" s="32">
        <f>'лист 1'!Q134</f>
        <v>0</v>
      </c>
      <c r="AH133" s="31"/>
      <c r="AI133" s="32">
        <f>'лист 1'!R134</f>
        <v>0</v>
      </c>
      <c r="AJ133" s="31"/>
      <c r="AK133" s="27">
        <f>'лист 1'!S134</f>
        <v>971.366499999967</v>
      </c>
      <c r="AL133" s="42"/>
      <c r="AM133" s="45">
        <f>'лист 1'!T134</f>
        <v>8673.6347600000008</v>
      </c>
      <c r="AN133" s="44">
        <v>8674</v>
      </c>
      <c r="AO133" s="27">
        <f>'лист 1'!U134</f>
        <v>1970.8326200000406</v>
      </c>
      <c r="AP133" s="31">
        <v>2977.91</v>
      </c>
      <c r="AQ133" s="27">
        <f>'лист 1'!V134</f>
        <v>2135.1273799999831</v>
      </c>
      <c r="AR133" s="31">
        <v>2135.13</v>
      </c>
      <c r="AS133" s="27">
        <f>'лист 1'!W134</f>
        <v>2696.7840800000208</v>
      </c>
      <c r="AT133" s="31">
        <v>2697</v>
      </c>
      <c r="AU133" s="27">
        <f>'лист 1'!X134</f>
        <v>4697.5550999999441</v>
      </c>
      <c r="AV133" s="31">
        <v>4697.5600000000004</v>
      </c>
      <c r="AW133" s="27">
        <f>'лист 1'!Y134</f>
        <v>9268.443019999997</v>
      </c>
      <c r="AX133" s="31">
        <v>9268.44</v>
      </c>
      <c r="AY133" s="27">
        <f>'лист 1'!Z134</f>
        <v>118.93205999999351</v>
      </c>
      <c r="AZ133" s="31"/>
      <c r="BA133" s="27">
        <f>'лист 1'!AA134</f>
        <v>0</v>
      </c>
      <c r="BB133" s="31"/>
      <c r="BC133" s="28">
        <f t="shared" si="27"/>
        <v>-118.71753999996508</v>
      </c>
      <c r="BD133" s="33">
        <f t="shared" si="28"/>
        <v>30532.675519999946</v>
      </c>
      <c r="BE133" s="34">
        <f t="shared" si="29"/>
        <v>30450.04</v>
      </c>
      <c r="BF133" s="55" t="s">
        <v>296</v>
      </c>
      <c r="BG133" s="39" t="s">
        <v>297</v>
      </c>
      <c r="BH133" s="84">
        <f>'лист 1'!AC134</f>
        <v>821.82920000000195</v>
      </c>
      <c r="BI133" s="107">
        <v>0</v>
      </c>
      <c r="BJ133" s="102">
        <f>'лист 1'!AD134</f>
        <v>0</v>
      </c>
      <c r="BK133" s="109"/>
      <c r="BL133" s="101"/>
      <c r="CF133" s="28">
        <f t="shared" si="30"/>
        <v>-940.54673999996703</v>
      </c>
      <c r="CG133" s="33">
        <f t="shared" si="31"/>
        <v>821.82920000000195</v>
      </c>
      <c r="CH133" s="34">
        <f t="shared" si="32"/>
        <v>0</v>
      </c>
      <c r="CI133" s="113" t="s">
        <v>296</v>
      </c>
      <c r="CJ133" s="36" t="s">
        <v>297</v>
      </c>
    </row>
    <row r="134" spans="1:88" s="21" customFormat="1" ht="15" hidden="1" x14ac:dyDescent="0.25">
      <c r="A134" s="113" t="s">
        <v>298</v>
      </c>
      <c r="B134" s="36" t="s">
        <v>299</v>
      </c>
      <c r="C134" s="37">
        <v>897.20715999999925</v>
      </c>
      <c r="D134" s="30">
        <v>0</v>
      </c>
      <c r="E134" s="31"/>
      <c r="F134" s="21">
        <v>0</v>
      </c>
      <c r="G134" s="31"/>
      <c r="H134" s="27">
        <f>'лист 1'!E135</f>
        <v>0</v>
      </c>
      <c r="I134" s="31"/>
      <c r="J134" s="27">
        <f>'лист 1'!F135</f>
        <v>0</v>
      </c>
      <c r="K134" s="31"/>
      <c r="L134" s="27">
        <f>'лист 1'!G135</f>
        <v>16.420000000000002</v>
      </c>
      <c r="M134" s="31"/>
      <c r="N134" s="32">
        <v>426.48</v>
      </c>
      <c r="O134" s="31"/>
      <c r="P134" s="27">
        <f>'лист 1'!I135</f>
        <v>352.97999999999996</v>
      </c>
      <c r="Q134" s="31"/>
      <c r="R134" s="27">
        <f>'лист 1'!J135</f>
        <v>115.31791999999963</v>
      </c>
      <c r="S134" s="31"/>
      <c r="T134" s="27">
        <f>'лист 1'!K135</f>
        <v>155.44999999999999</v>
      </c>
      <c r="U134" s="31">
        <v>200</v>
      </c>
      <c r="V134" s="27">
        <f>'лист 1'!L135</f>
        <v>122.49347999999969</v>
      </c>
      <c r="W134" s="31"/>
      <c r="X134" s="27">
        <f>'лист 1'!M135</f>
        <v>0</v>
      </c>
      <c r="Y134" s="31">
        <v>100</v>
      </c>
      <c r="Z134" s="27">
        <f>'лист 1'!N135</f>
        <v>0</v>
      </c>
      <c r="AA134" s="31"/>
      <c r="AB134" s="28">
        <f t="shared" si="21"/>
        <v>8.0657599999999547</v>
      </c>
      <c r="AC134" s="29">
        <f t="shared" si="22"/>
        <v>1189.1413999999993</v>
      </c>
      <c r="AD134" s="29">
        <f t="shared" si="23"/>
        <v>300</v>
      </c>
      <c r="AE134" s="30">
        <f>'лист 1'!P135</f>
        <v>0</v>
      </c>
      <c r="AF134" s="31"/>
      <c r="AG134" s="32">
        <f>'лист 1'!Q135</f>
        <v>0</v>
      </c>
      <c r="AH134" s="31"/>
      <c r="AI134" s="32">
        <f>'лист 1'!R135</f>
        <v>0</v>
      </c>
      <c r="AJ134" s="31"/>
      <c r="AK134" s="27">
        <f>'лист 1'!S135</f>
        <v>10.602839999997267</v>
      </c>
      <c r="AL134" s="42"/>
      <c r="AM134" s="45">
        <f>'лист 1'!T135</f>
        <v>24.893040000000436</v>
      </c>
      <c r="AN134" s="44">
        <v>150</v>
      </c>
      <c r="AO134" s="27">
        <f>'лист 1'!U135</f>
        <v>64.456680000002478</v>
      </c>
      <c r="AP134" s="31"/>
      <c r="AQ134" s="27">
        <f>'лист 1'!V135</f>
        <v>192.15397999999774</v>
      </c>
      <c r="AR134" s="31">
        <v>500</v>
      </c>
      <c r="AS134" s="27">
        <f>'лист 1'!W135</f>
        <v>155.4328600000004</v>
      </c>
      <c r="AT134" s="31">
        <v>200</v>
      </c>
      <c r="AU134" s="27">
        <f>'лист 1'!X135</f>
        <v>13.536900000000371</v>
      </c>
      <c r="AV134" s="31"/>
      <c r="AW134" s="27">
        <f>'лист 1'!Y135</f>
        <v>0.63882000000103289</v>
      </c>
      <c r="AX134" s="31"/>
      <c r="AY134" s="27">
        <f>'лист 1'!Z135</f>
        <v>0</v>
      </c>
      <c r="AZ134" s="31"/>
      <c r="BA134" s="27">
        <f>'лист 1'!AA135</f>
        <v>0</v>
      </c>
      <c r="BB134" s="31"/>
      <c r="BC134" s="28">
        <f t="shared" si="27"/>
        <v>396.35064000000023</v>
      </c>
      <c r="BD134" s="33">
        <f t="shared" si="28"/>
        <v>461.71511999999973</v>
      </c>
      <c r="BE134" s="34">
        <f t="shared" si="29"/>
        <v>850</v>
      </c>
      <c r="BF134" s="35" t="s">
        <v>298</v>
      </c>
      <c r="BG134" s="36" t="s">
        <v>299</v>
      </c>
      <c r="BH134" s="84">
        <f>'лист 1'!AC135</f>
        <v>0</v>
      </c>
      <c r="BI134" s="107">
        <v>0</v>
      </c>
      <c r="BJ134" s="102">
        <f>'лист 1'!AD135</f>
        <v>0</v>
      </c>
      <c r="BK134" s="109"/>
      <c r="BL134" s="101"/>
      <c r="CF134" s="28">
        <f t="shared" si="30"/>
        <v>396.35064000000023</v>
      </c>
      <c r="CG134" s="33">
        <f t="shared" si="31"/>
        <v>0</v>
      </c>
      <c r="CH134" s="34">
        <f t="shared" si="32"/>
        <v>0</v>
      </c>
      <c r="CI134" s="113" t="s">
        <v>298</v>
      </c>
      <c r="CJ134" s="36" t="s">
        <v>299</v>
      </c>
    </row>
    <row r="135" spans="1:88" s="21" customFormat="1" ht="14.45" customHeight="1" x14ac:dyDescent="0.25">
      <c r="A135" s="113" t="s">
        <v>300</v>
      </c>
      <c r="B135" s="36" t="s">
        <v>301</v>
      </c>
      <c r="C135" s="37">
        <v>-6252.058780000003</v>
      </c>
      <c r="D135" s="30">
        <v>0</v>
      </c>
      <c r="E135" s="31">
        <v>6253.28</v>
      </c>
      <c r="F135" s="21">
        <v>0</v>
      </c>
      <c r="G135" s="31"/>
      <c r="H135" s="27">
        <f>'лист 1'!E136</f>
        <v>0</v>
      </c>
      <c r="I135" s="31"/>
      <c r="J135" s="27">
        <f>'лист 1'!F136</f>
        <v>0</v>
      </c>
      <c r="K135" s="31"/>
      <c r="L135" s="27">
        <f>'лист 1'!G136</f>
        <v>0</v>
      </c>
      <c r="M135" s="31"/>
      <c r="N135" s="32">
        <v>0</v>
      </c>
      <c r="O135" s="31"/>
      <c r="P135" s="27">
        <f>'лист 1'!I136</f>
        <v>0</v>
      </c>
      <c r="Q135" s="31"/>
      <c r="R135" s="27">
        <f>'лист 1'!J136</f>
        <v>1.21999999998945</v>
      </c>
      <c r="S135" s="31"/>
      <c r="T135" s="27">
        <f>'лист 1'!K136</f>
        <v>0</v>
      </c>
      <c r="U135" s="31"/>
      <c r="V135" s="27">
        <f>'лист 1'!L136</f>
        <v>0</v>
      </c>
      <c r="W135" s="31"/>
      <c r="X135" s="27">
        <f>'лист 1'!M136</f>
        <v>0</v>
      </c>
      <c r="Y135" s="31"/>
      <c r="Z135" s="27">
        <f>'лист 1'!N136</f>
        <v>0</v>
      </c>
      <c r="AA135" s="31"/>
      <c r="AB135" s="28">
        <f t="shared" si="21"/>
        <v>1.2200000073789852E-3</v>
      </c>
      <c r="AC135" s="29">
        <f t="shared" si="22"/>
        <v>1.21999999998945</v>
      </c>
      <c r="AD135" s="29">
        <f t="shared" si="23"/>
        <v>6253.28</v>
      </c>
      <c r="AE135" s="30">
        <f>'лист 1'!P136</f>
        <v>0</v>
      </c>
      <c r="AF135" s="31"/>
      <c r="AG135" s="32">
        <f>'лист 1'!Q136</f>
        <v>2763.86</v>
      </c>
      <c r="AH135" s="31"/>
      <c r="AI135" s="32">
        <f>'лист 1'!R136</f>
        <v>3598.813799999999</v>
      </c>
      <c r="AJ135" s="31">
        <v>6362.67</v>
      </c>
      <c r="AK135" s="27">
        <f>'лист 1'!S136</f>
        <v>3145.0920000000001</v>
      </c>
      <c r="AL135" s="42">
        <v>3145.09</v>
      </c>
      <c r="AM135" s="45">
        <f>'лист 1'!T136</f>
        <v>2986.2020000000011</v>
      </c>
      <c r="AN135" s="44"/>
      <c r="AO135" s="27">
        <f>'лист 1'!U136</f>
        <v>2460.1439999999989</v>
      </c>
      <c r="AP135" s="31">
        <v>5446.35</v>
      </c>
      <c r="AQ135" s="27">
        <f>'лист 1'!V136</f>
        <v>2256.7612000000017</v>
      </c>
      <c r="AR135" s="31"/>
      <c r="AS135" s="27">
        <f>'лист 1'!W136</f>
        <v>2921.5810000000001</v>
      </c>
      <c r="AT135" s="31">
        <v>5178.34</v>
      </c>
      <c r="AU135" s="27">
        <f>'лист 1'!X136</f>
        <v>3512.2072000000007</v>
      </c>
      <c r="AV135" s="31"/>
      <c r="AW135" s="27">
        <f>'лист 1'!Y136</f>
        <v>3705.0423999999971</v>
      </c>
      <c r="AX135" s="31">
        <v>3512.21</v>
      </c>
      <c r="AY135" s="27">
        <f>'лист 1'!Z136</f>
        <v>2870.3419999999996</v>
      </c>
      <c r="AZ135" s="31">
        <v>6575.38</v>
      </c>
      <c r="BA135" s="27">
        <f>'лист 1'!AA136</f>
        <v>3778.200200000003</v>
      </c>
      <c r="BB135" s="31"/>
      <c r="BC135" s="56">
        <f t="shared" si="27"/>
        <v>-3778.204579999996</v>
      </c>
      <c r="BD135" s="48">
        <f t="shared" si="28"/>
        <v>33998.245800000004</v>
      </c>
      <c r="BE135" s="49">
        <f t="shared" si="29"/>
        <v>30220.04</v>
      </c>
      <c r="BF135" s="55" t="s">
        <v>300</v>
      </c>
      <c r="BG135" s="39" t="s">
        <v>301</v>
      </c>
      <c r="BH135" s="84">
        <f>'лист 1'!AC136</f>
        <v>6214.7551999999987</v>
      </c>
      <c r="BI135" s="107">
        <v>0</v>
      </c>
      <c r="BJ135" s="102">
        <f>'лист 1'!AD136</f>
        <v>0</v>
      </c>
      <c r="BK135" s="142">
        <v>6214.76</v>
      </c>
      <c r="BL135" s="101"/>
      <c r="CF135" s="28">
        <f t="shared" si="30"/>
        <v>-3778.1997799999945</v>
      </c>
      <c r="CG135" s="33">
        <f t="shared" si="31"/>
        <v>6214.7551999999987</v>
      </c>
      <c r="CH135" s="34">
        <f t="shared" si="32"/>
        <v>6214.76</v>
      </c>
      <c r="CI135" s="113" t="s">
        <v>300</v>
      </c>
      <c r="CJ135" s="36" t="s">
        <v>301</v>
      </c>
    </row>
    <row r="136" spans="1:88" s="21" customFormat="1" ht="14.45" customHeight="1" x14ac:dyDescent="0.25">
      <c r="A136" s="113" t="s">
        <v>302</v>
      </c>
      <c r="B136" s="58" t="s">
        <v>303</v>
      </c>
      <c r="C136" s="37">
        <v>15098.969789999996</v>
      </c>
      <c r="D136" s="30">
        <v>0</v>
      </c>
      <c r="E136" s="31"/>
      <c r="F136" s="21">
        <v>0</v>
      </c>
      <c r="G136" s="31"/>
      <c r="H136" s="27">
        <f>'лист 1'!E137</f>
        <v>274.58000000000004</v>
      </c>
      <c r="I136" s="31"/>
      <c r="J136" s="27">
        <f>'лист 1'!F137</f>
        <v>418.05000000000007</v>
      </c>
      <c r="K136" s="31"/>
      <c r="L136" s="27">
        <f>'лист 1'!G137</f>
        <v>1258.02</v>
      </c>
      <c r="M136" s="31"/>
      <c r="N136" s="32">
        <v>1055.8200000000002</v>
      </c>
      <c r="O136" s="31"/>
      <c r="P136" s="27">
        <f>'лист 1'!I137</f>
        <v>1426.1399999999999</v>
      </c>
      <c r="Q136" s="31"/>
      <c r="R136" s="27">
        <f>'лист 1'!J137</f>
        <v>1818.0114600000054</v>
      </c>
      <c r="S136" s="31"/>
      <c r="T136" s="27">
        <f>'лист 1'!K137</f>
        <v>1403.5</v>
      </c>
      <c r="U136" s="31"/>
      <c r="V136" s="27">
        <f>'лист 1'!L137</f>
        <v>1259.2570800000035</v>
      </c>
      <c r="W136" s="31"/>
      <c r="X136" s="27">
        <f>'лист 1'!M137</f>
        <v>1854.5788799999993</v>
      </c>
      <c r="Y136" s="31"/>
      <c r="Z136" s="27">
        <f>'лист 1'!N137</f>
        <v>2632.8860200000017</v>
      </c>
      <c r="AA136" s="31"/>
      <c r="AB136" s="28">
        <f t="shared" si="21"/>
        <v>1698.1263499999859</v>
      </c>
      <c r="AC136" s="29">
        <f t="shared" si="22"/>
        <v>13400.84344000001</v>
      </c>
      <c r="AD136" s="29">
        <f t="shared" si="23"/>
        <v>0</v>
      </c>
      <c r="AE136" s="30">
        <f>'лист 1'!P137</f>
        <v>355.69221999999922</v>
      </c>
      <c r="AF136" s="31"/>
      <c r="AG136" s="32">
        <f>'лист 1'!Q137</f>
        <v>926.9935400000154</v>
      </c>
      <c r="AH136" s="31"/>
      <c r="AI136" s="32">
        <f>'лист 1'!R137</f>
        <v>3317.4959199999848</v>
      </c>
      <c r="AJ136" s="31"/>
      <c r="AK136" s="27">
        <f>'лист 1'!S137</f>
        <v>873.0138200000132</v>
      </c>
      <c r="AL136" s="42">
        <v>2902.06</v>
      </c>
      <c r="AM136" s="45">
        <f>'лист 1'!T137</f>
        <v>2011.7733599999992</v>
      </c>
      <c r="AN136" s="44"/>
      <c r="AO136" s="27">
        <f>'лист 1'!U137</f>
        <v>728.5716999999903</v>
      </c>
      <c r="AP136" s="31"/>
      <c r="AQ136" s="27">
        <f>'лист 1'!V137</f>
        <v>465.69656000001197</v>
      </c>
      <c r="AR136" s="31">
        <v>3960</v>
      </c>
      <c r="AS136" s="27">
        <f>'лист 1'!W137</f>
        <v>403.81555999999591</v>
      </c>
      <c r="AT136" s="31"/>
      <c r="AU136" s="27">
        <f>'лист 1'!X137</f>
        <v>527.22625999999764</v>
      </c>
      <c r="AV136" s="31"/>
      <c r="AW136" s="27">
        <f>'лист 1'!Y137</f>
        <v>566.09513999999785</v>
      </c>
      <c r="AX136" s="31"/>
      <c r="AY136" s="27">
        <f>'лист 1'!Z137</f>
        <v>890.49524000000019</v>
      </c>
      <c r="AZ136" s="31"/>
      <c r="BA136" s="27">
        <f>'лист 1'!AA137</f>
        <v>112.82442000001201</v>
      </c>
      <c r="BB136" s="31"/>
      <c r="BC136" s="56">
        <f t="shared" si="27"/>
        <v>-2619.5073900000298</v>
      </c>
      <c r="BD136" s="48">
        <f t="shared" si="28"/>
        <v>11179.693740000015</v>
      </c>
      <c r="BE136" s="49">
        <f t="shared" si="29"/>
        <v>6862.0599999999995</v>
      </c>
      <c r="BF136" s="55" t="s">
        <v>302</v>
      </c>
      <c r="BG136" s="59" t="s">
        <v>303</v>
      </c>
      <c r="BH136" s="84">
        <f>'лист 1'!AC137</f>
        <v>59.661519999996599</v>
      </c>
      <c r="BI136" s="107">
        <v>0</v>
      </c>
      <c r="BJ136" s="102">
        <f>'лист 1'!AD137</f>
        <v>0</v>
      </c>
      <c r="BK136" s="109"/>
      <c r="BL136" s="101"/>
      <c r="CF136" s="28">
        <f t="shared" si="30"/>
        <v>-2679.1689100000262</v>
      </c>
      <c r="CG136" s="33">
        <f t="shared" si="31"/>
        <v>59.661519999996599</v>
      </c>
      <c r="CH136" s="34">
        <f t="shared" si="32"/>
        <v>0</v>
      </c>
      <c r="CI136" s="113" t="s">
        <v>302</v>
      </c>
      <c r="CJ136" s="58" t="s">
        <v>303</v>
      </c>
    </row>
    <row r="137" spans="1:88" s="21" customFormat="1" ht="15" x14ac:dyDescent="0.25">
      <c r="A137" s="113" t="s">
        <v>304</v>
      </c>
      <c r="B137" s="36" t="s">
        <v>301</v>
      </c>
      <c r="C137" s="37">
        <v>2292.0326600000044</v>
      </c>
      <c r="D137" s="30">
        <v>2976.46</v>
      </c>
      <c r="E137" s="31">
        <v>3575.02</v>
      </c>
      <c r="F137" s="21">
        <v>2216.8300000000004</v>
      </c>
      <c r="G137" s="31"/>
      <c r="H137" s="27">
        <f>'лист 1'!E138</f>
        <v>2294.6200000000003</v>
      </c>
      <c r="I137" s="31">
        <v>5193.29</v>
      </c>
      <c r="J137" s="27">
        <f>'лист 1'!F138</f>
        <v>1119.1100000000001</v>
      </c>
      <c r="K137" s="31"/>
      <c r="L137" s="27">
        <f>'лист 1'!G138</f>
        <v>903.29000000000008</v>
      </c>
      <c r="M137" s="31">
        <v>3413.73</v>
      </c>
      <c r="N137" s="32">
        <v>1214.8300000000002</v>
      </c>
      <c r="O137" s="31"/>
      <c r="P137" s="27">
        <f>'лист 1'!I138</f>
        <v>1300.3399999999999</v>
      </c>
      <c r="Q137" s="31"/>
      <c r="R137" s="27">
        <f>'лист 1'!J138</f>
        <v>1237.2843800000037</v>
      </c>
      <c r="S137" s="31"/>
      <c r="T137" s="27">
        <f>'лист 1'!K138</f>
        <v>1031.52</v>
      </c>
      <c r="U137" s="31"/>
      <c r="V137" s="27">
        <f>'лист 1'!L138</f>
        <v>918.65362000000448</v>
      </c>
      <c r="W137" s="31"/>
      <c r="X137" s="27">
        <f>'лист 1'!M138</f>
        <v>1074.0601599999823</v>
      </c>
      <c r="Y137" s="31"/>
      <c r="Z137" s="27">
        <f>'лист 1'!N138</f>
        <v>1678.8555000000097</v>
      </c>
      <c r="AA137" s="31">
        <v>3491.86</v>
      </c>
      <c r="AB137" s="28">
        <f t="shared" si="21"/>
        <v>7.8999999999723514E-2</v>
      </c>
      <c r="AC137" s="29">
        <f t="shared" si="22"/>
        <v>17965.853660000004</v>
      </c>
      <c r="AD137" s="29">
        <f t="shared" si="23"/>
        <v>15673.9</v>
      </c>
      <c r="AE137" s="30">
        <f>'лист 1'!P138</f>
        <v>3518.4850000000024</v>
      </c>
      <c r="AF137" s="31"/>
      <c r="AG137" s="32">
        <f>'лист 1'!Q138</f>
        <v>2390.168599999995</v>
      </c>
      <c r="AH137" s="31"/>
      <c r="AI137" s="32">
        <f>'лист 1'!R138</f>
        <v>2612.6586200000074</v>
      </c>
      <c r="AJ137" s="31">
        <v>8521.24</v>
      </c>
      <c r="AK137" s="27">
        <f>'лист 1'!S138</f>
        <v>2296.2344399999943</v>
      </c>
      <c r="AL137" s="42">
        <v>2296.23</v>
      </c>
      <c r="AM137" s="45">
        <f>'лист 1'!T138</f>
        <v>1298.8979600000216</v>
      </c>
      <c r="AN137" s="44"/>
      <c r="AO137" s="27">
        <f>'лист 1'!U138</f>
        <v>925.43425999996975</v>
      </c>
      <c r="AP137" s="31">
        <v>2224.33</v>
      </c>
      <c r="AQ137" s="27">
        <f>'лист 1'!V138</f>
        <v>768.04238000002692</v>
      </c>
      <c r="AR137" s="31"/>
      <c r="AS137" s="27">
        <f>'лист 1'!W138</f>
        <v>1107.626399999976</v>
      </c>
      <c r="AT137" s="31">
        <v>1875.67</v>
      </c>
      <c r="AU137" s="27">
        <f>'лист 1'!X138</f>
        <v>1119.3462400000153</v>
      </c>
      <c r="AV137" s="31"/>
      <c r="AW137" s="27">
        <f>'лист 1'!Y138</f>
        <v>1405.1469799999907</v>
      </c>
      <c r="AX137" s="31">
        <v>1119.3499999999999</v>
      </c>
      <c r="AY137" s="27">
        <f>'лист 1'!Z138</f>
        <v>1294.8272400000258</v>
      </c>
      <c r="AZ137" s="31">
        <v>2699.98</v>
      </c>
      <c r="BA137" s="27">
        <f>'лист 1'!AA138</f>
        <v>2367.5039599999764</v>
      </c>
      <c r="BB137" s="31"/>
      <c r="BC137" s="56">
        <f t="shared" si="27"/>
        <v>-2367.493080000002</v>
      </c>
      <c r="BD137" s="48">
        <f t="shared" si="28"/>
        <v>21104.372080000001</v>
      </c>
      <c r="BE137" s="49">
        <f t="shared" si="29"/>
        <v>18736.8</v>
      </c>
      <c r="BF137" s="55" t="s">
        <v>304</v>
      </c>
      <c r="BG137" s="39" t="s">
        <v>301</v>
      </c>
      <c r="BH137" s="84">
        <f>'лист 1'!AC138</f>
        <v>2916.9739599999994</v>
      </c>
      <c r="BI137" s="107">
        <v>0</v>
      </c>
      <c r="BJ137" s="102">
        <f>'лист 1'!AD138</f>
        <v>0</v>
      </c>
      <c r="BK137" s="142">
        <v>2916.97</v>
      </c>
      <c r="BL137" s="101"/>
      <c r="CF137" s="28">
        <f t="shared" si="30"/>
        <v>-2367.4970400000016</v>
      </c>
      <c r="CG137" s="33">
        <f t="shared" si="31"/>
        <v>2916.9739599999994</v>
      </c>
      <c r="CH137" s="34">
        <f t="shared" si="32"/>
        <v>2916.97</v>
      </c>
      <c r="CI137" s="113" t="s">
        <v>304</v>
      </c>
      <c r="CJ137" s="36" t="s">
        <v>301</v>
      </c>
    </row>
    <row r="138" spans="1:88" s="21" customFormat="1" ht="15" hidden="1" x14ac:dyDescent="0.25">
      <c r="A138" s="113" t="s">
        <v>305</v>
      </c>
      <c r="B138" s="36" t="s">
        <v>306</v>
      </c>
      <c r="C138" s="37">
        <v>-18583.025100000006</v>
      </c>
      <c r="D138" s="30">
        <v>17830.61</v>
      </c>
      <c r="E138" s="31">
        <v>28400</v>
      </c>
      <c r="F138" s="21">
        <v>15069.53</v>
      </c>
      <c r="G138" s="31">
        <v>28100</v>
      </c>
      <c r="H138" s="27">
        <f>'лист 1'!E139</f>
        <v>10218.48</v>
      </c>
      <c r="I138" s="31">
        <v>10500</v>
      </c>
      <c r="J138" s="27">
        <f>'лист 1'!F139</f>
        <v>7866.2000000000007</v>
      </c>
      <c r="K138" s="31">
        <v>8000</v>
      </c>
      <c r="L138" s="27">
        <f>'лист 1'!G139</f>
        <v>6412.43</v>
      </c>
      <c r="M138" s="31">
        <v>7000</v>
      </c>
      <c r="N138" s="32">
        <v>6917.170000000001</v>
      </c>
      <c r="O138" s="31">
        <v>6500</v>
      </c>
      <c r="P138" s="27">
        <f>'лист 1'!I139</f>
        <v>5611.08</v>
      </c>
      <c r="Q138" s="31"/>
      <c r="R138" s="27">
        <f>'лист 1'!J139</f>
        <v>6977.3204799999803</v>
      </c>
      <c r="S138" s="31">
        <v>100</v>
      </c>
      <c r="T138" s="27">
        <f>'лист 1'!K139</f>
        <v>4732.79</v>
      </c>
      <c r="U138" s="31">
        <v>7000</v>
      </c>
      <c r="V138" s="27">
        <f>'лист 1'!L139</f>
        <v>8404.4881200000109</v>
      </c>
      <c r="W138" s="31">
        <v>13500</v>
      </c>
      <c r="X138" s="27">
        <f>'лист 1'!M139</f>
        <v>10721.460640000023</v>
      </c>
      <c r="Y138" s="31"/>
      <c r="Z138" s="27">
        <f>'лист 1'!N139</f>
        <v>14581.319459999937</v>
      </c>
      <c r="AA138" s="31">
        <v>26000</v>
      </c>
      <c r="AB138" s="28">
        <f t="shared" si="21"/>
        <v>1174.0962000000654</v>
      </c>
      <c r="AC138" s="29">
        <f t="shared" si="22"/>
        <v>115342.87869999993</v>
      </c>
      <c r="AD138" s="29">
        <f t="shared" si="23"/>
        <v>135100</v>
      </c>
      <c r="AE138" s="30">
        <f>'лист 1'!P139</f>
        <v>15573.47838000002</v>
      </c>
      <c r="AF138" s="31"/>
      <c r="AG138" s="32">
        <f>'лист 1'!Q139</f>
        <v>14162.040339999974</v>
      </c>
      <c r="AH138" s="31">
        <v>30600</v>
      </c>
      <c r="AI138" s="32">
        <f>'лист 1'!R139</f>
        <v>10568.66950000002</v>
      </c>
      <c r="AJ138" s="31"/>
      <c r="AK138" s="27">
        <f>'лист 1'!S139</f>
        <v>8600.0252599999567</v>
      </c>
      <c r="AL138" s="42">
        <v>19600</v>
      </c>
      <c r="AM138" s="45">
        <f>'лист 1'!T139</f>
        <v>7515.6571000000258</v>
      </c>
      <c r="AN138" s="44">
        <v>7600</v>
      </c>
      <c r="AO138" s="27">
        <f>'лист 1'!U139</f>
        <v>8332.6468999999888</v>
      </c>
      <c r="AP138" s="31">
        <v>8500</v>
      </c>
      <c r="AQ138" s="27">
        <f>'лист 1'!V139</f>
        <v>9652.42706</v>
      </c>
      <c r="AR138" s="31">
        <v>9700</v>
      </c>
      <c r="AS138" s="27">
        <f>'лист 1'!W139</f>
        <v>7784.9577600000521</v>
      </c>
      <c r="AT138" s="31">
        <v>7800</v>
      </c>
      <c r="AU138" s="27">
        <f>'лист 1'!X139</f>
        <v>7225.7403399999766</v>
      </c>
      <c r="AV138" s="31">
        <v>7500</v>
      </c>
      <c r="AW138" s="27">
        <f>'лист 1'!Y139</f>
        <v>10127.708139999992</v>
      </c>
      <c r="AX138" s="31"/>
      <c r="AY138" s="27">
        <f>'лист 1'!Z139</f>
        <v>12461.208700000017</v>
      </c>
      <c r="AZ138" s="31">
        <v>22700</v>
      </c>
      <c r="BA138" s="27">
        <f>'лист 1'!AA139</f>
        <v>14394.291519999948</v>
      </c>
      <c r="BB138" s="31"/>
      <c r="BC138" s="28">
        <f t="shared" si="27"/>
        <v>-11224.754799999901</v>
      </c>
      <c r="BD138" s="33">
        <f t="shared" si="28"/>
        <v>126398.85099999997</v>
      </c>
      <c r="BE138" s="34">
        <f t="shared" si="29"/>
        <v>114000</v>
      </c>
      <c r="BF138" s="35" t="s">
        <v>305</v>
      </c>
      <c r="BG138" s="36" t="s">
        <v>306</v>
      </c>
      <c r="BH138" s="84">
        <f>'лист 1'!AC139</f>
        <v>19738.52022000006</v>
      </c>
      <c r="BI138" s="107">
        <v>34800</v>
      </c>
      <c r="BJ138" s="102">
        <f>'лист 1'!AD139</f>
        <v>0</v>
      </c>
      <c r="BK138" s="109"/>
      <c r="BL138" s="101"/>
      <c r="CF138" s="28">
        <f t="shared" si="30"/>
        <v>3836.7249800000391</v>
      </c>
      <c r="CG138" s="33">
        <f t="shared" si="31"/>
        <v>19738.52022000006</v>
      </c>
      <c r="CH138" s="34">
        <f t="shared" si="32"/>
        <v>34800</v>
      </c>
      <c r="CI138" s="113" t="s">
        <v>305</v>
      </c>
      <c r="CJ138" s="36" t="s">
        <v>306</v>
      </c>
    </row>
    <row r="139" spans="1:88" s="21" customFormat="1" ht="15" x14ac:dyDescent="0.25">
      <c r="A139" s="113" t="s">
        <v>307</v>
      </c>
      <c r="B139" s="36" t="s">
        <v>308</v>
      </c>
      <c r="C139" s="37">
        <v>21.495799999999463</v>
      </c>
      <c r="D139" s="30">
        <v>0</v>
      </c>
      <c r="E139" s="31"/>
      <c r="F139" s="21">
        <v>55.52</v>
      </c>
      <c r="G139" s="31"/>
      <c r="H139" s="27">
        <f>'лист 1'!E140</f>
        <v>22.68</v>
      </c>
      <c r="I139" s="31"/>
      <c r="J139" s="27">
        <f>'лист 1'!F140</f>
        <v>8.2100000000000009</v>
      </c>
      <c r="K139" s="31"/>
      <c r="L139" s="27">
        <f>'лист 1'!G140</f>
        <v>98.080000000000013</v>
      </c>
      <c r="M139" s="31"/>
      <c r="N139" s="32">
        <v>206.54000000000002</v>
      </c>
      <c r="O139" s="31"/>
      <c r="P139" s="27">
        <f>'лист 1'!I140</f>
        <v>291.02</v>
      </c>
      <c r="Q139" s="31"/>
      <c r="R139" s="27">
        <f>'лист 1'!J140</f>
        <v>220.18781999999587</v>
      </c>
      <c r="S139" s="31"/>
      <c r="T139" s="27">
        <f>'лист 1'!K140</f>
        <v>97.3</v>
      </c>
      <c r="U139" s="31"/>
      <c r="V139" s="27">
        <f>'лист 1'!L140</f>
        <v>0</v>
      </c>
      <c r="W139" s="31"/>
      <c r="X139" s="27">
        <f>'лист 1'!M140</f>
        <v>0</v>
      </c>
      <c r="Y139" s="31"/>
      <c r="Z139" s="27">
        <f>'лист 1'!N140</f>
        <v>0</v>
      </c>
      <c r="AA139" s="31"/>
      <c r="AB139" s="28">
        <f t="shared" si="21"/>
        <v>-978.04201999999634</v>
      </c>
      <c r="AC139" s="29">
        <f t="shared" si="22"/>
        <v>999.5378199999958</v>
      </c>
      <c r="AD139" s="29">
        <f t="shared" si="23"/>
        <v>0</v>
      </c>
      <c r="AE139" s="30">
        <f>'лист 1'!P140</f>
        <v>0</v>
      </c>
      <c r="AF139" s="31"/>
      <c r="AG139" s="32">
        <f>'лист 1'!Q140</f>
        <v>0</v>
      </c>
      <c r="AH139" s="31"/>
      <c r="AI139" s="32">
        <f>'лист 1'!R140</f>
        <v>0</v>
      </c>
      <c r="AJ139" s="31"/>
      <c r="AK139" s="27">
        <f>'лист 1'!S140</f>
        <v>0</v>
      </c>
      <c r="AL139" s="42"/>
      <c r="AM139" s="45">
        <f>'лист 1'!T140</f>
        <v>15.35280000000046</v>
      </c>
      <c r="AN139" s="44"/>
      <c r="AO139" s="27">
        <f>'лист 1'!U140</f>
        <v>221.14526000000478</v>
      </c>
      <c r="AP139" s="31"/>
      <c r="AQ139" s="27">
        <f>'лист 1'!V140</f>
        <v>312.86960000000266</v>
      </c>
      <c r="AR139" s="31"/>
      <c r="AS139" s="27">
        <f>'лист 1'!W140</f>
        <v>330.98877999999593</v>
      </c>
      <c r="AT139" s="31"/>
      <c r="AU139" s="27">
        <f>'лист 1'!X140</f>
        <v>99.048979999987054</v>
      </c>
      <c r="AV139" s="31"/>
      <c r="AW139" s="27">
        <f>'лист 1'!Y140</f>
        <v>0</v>
      </c>
      <c r="AX139" s="31"/>
      <c r="AY139" s="27">
        <f>'лист 1'!Z140</f>
        <v>5.58014000001429</v>
      </c>
      <c r="AZ139" s="31"/>
      <c r="BA139" s="27">
        <f>'лист 1'!AA140</f>
        <v>2.6278799999925471</v>
      </c>
      <c r="BB139" s="31"/>
      <c r="BC139" s="28">
        <f t="shared" si="27"/>
        <v>-1965.655459999994</v>
      </c>
      <c r="BD139" s="33">
        <f t="shared" si="28"/>
        <v>987.61343999999758</v>
      </c>
      <c r="BE139" s="34">
        <f t="shared" si="29"/>
        <v>0</v>
      </c>
      <c r="BF139" s="55" t="s">
        <v>307</v>
      </c>
      <c r="BG139" s="39" t="s">
        <v>308</v>
      </c>
      <c r="BH139" s="84">
        <f>'лист 1'!AC140</f>
        <v>7.4781400000082794</v>
      </c>
      <c r="BI139" s="107">
        <v>0</v>
      </c>
      <c r="BJ139" s="102">
        <f>'лист 1'!AD140</f>
        <v>0</v>
      </c>
      <c r="BK139" s="109"/>
      <c r="BL139" s="101"/>
      <c r="CF139" s="28">
        <f t="shared" si="30"/>
        <v>-1973.1336000000024</v>
      </c>
      <c r="CG139" s="33">
        <f t="shared" si="31"/>
        <v>7.4781400000082794</v>
      </c>
      <c r="CH139" s="34">
        <f t="shared" si="32"/>
        <v>0</v>
      </c>
      <c r="CI139" s="113" t="s">
        <v>307</v>
      </c>
      <c r="CJ139" s="36" t="s">
        <v>308</v>
      </c>
    </row>
    <row r="140" spans="1:88" s="21" customFormat="1" ht="15" hidden="1" x14ac:dyDescent="0.25">
      <c r="A140" s="113" t="s">
        <v>309</v>
      </c>
      <c r="B140" s="36" t="s">
        <v>310</v>
      </c>
      <c r="C140" s="37">
        <v>0</v>
      </c>
      <c r="D140" s="30">
        <v>0</v>
      </c>
      <c r="E140" s="31"/>
      <c r="F140" s="21">
        <v>0</v>
      </c>
      <c r="G140" s="31"/>
      <c r="H140" s="27">
        <f>'лист 1'!E141</f>
        <v>0</v>
      </c>
      <c r="I140" s="31"/>
      <c r="J140" s="27">
        <f>'лист 1'!F141</f>
        <v>0</v>
      </c>
      <c r="K140" s="31"/>
      <c r="L140" s="27">
        <f>'лист 1'!G141</f>
        <v>0</v>
      </c>
      <c r="M140" s="31"/>
      <c r="N140" s="32">
        <v>0</v>
      </c>
      <c r="O140" s="31"/>
      <c r="P140" s="27">
        <f>'лист 1'!I141</f>
        <v>0</v>
      </c>
      <c r="Q140" s="31"/>
      <c r="R140" s="27">
        <v>0</v>
      </c>
      <c r="S140" s="31"/>
      <c r="T140" s="27">
        <f>'лист 1'!K141</f>
        <v>0</v>
      </c>
      <c r="U140" s="31"/>
      <c r="V140" s="27">
        <f>'лист 1'!L141</f>
        <v>0</v>
      </c>
      <c r="W140" s="31"/>
      <c r="X140" s="27">
        <f>'лист 1'!M141</f>
        <v>0</v>
      </c>
      <c r="Y140" s="31"/>
      <c r="Z140" s="27">
        <f>'лист 1'!N141</f>
        <v>0</v>
      </c>
      <c r="AA140" s="31"/>
      <c r="AB140" s="28">
        <f t="shared" si="21"/>
        <v>0</v>
      </c>
      <c r="AC140" s="29">
        <f t="shared" si="22"/>
        <v>0</v>
      </c>
      <c r="AD140" s="29">
        <f t="shared" si="23"/>
        <v>0</v>
      </c>
      <c r="AE140" s="30">
        <f>'лист 1'!P141</f>
        <v>0</v>
      </c>
      <c r="AF140" s="31"/>
      <c r="AG140" s="32">
        <f>'лист 1'!Q141</f>
        <v>0</v>
      </c>
      <c r="AH140" s="31"/>
      <c r="AI140" s="32">
        <f>'лист 1'!R141</f>
        <v>0</v>
      </c>
      <c r="AJ140" s="31"/>
      <c r="AK140" s="27">
        <f>'лист 1'!S141</f>
        <v>0</v>
      </c>
      <c r="AL140" s="42"/>
      <c r="AM140" s="45">
        <f>'лист 1'!T141</f>
        <v>0</v>
      </c>
      <c r="AN140" s="44"/>
      <c r="AO140" s="27">
        <f>'лист 1'!U141</f>
        <v>0</v>
      </c>
      <c r="AP140" s="31"/>
      <c r="AQ140" s="27">
        <f>'лист 1'!V141</f>
        <v>0</v>
      </c>
      <c r="AR140" s="31"/>
      <c r="AS140" s="27">
        <f>'лист 1'!W141</f>
        <v>0</v>
      </c>
      <c r="AT140" s="31"/>
      <c r="AU140" s="27">
        <f>'лист 1'!X141</f>
        <v>0</v>
      </c>
      <c r="AV140" s="31"/>
      <c r="AW140" s="27">
        <f>'лист 1'!Y141</f>
        <v>0</v>
      </c>
      <c r="AX140" s="31"/>
      <c r="AY140" s="27">
        <f>'лист 1'!Z141</f>
        <v>0</v>
      </c>
      <c r="AZ140" s="31"/>
      <c r="BA140" s="27">
        <f>'лист 1'!AA141</f>
        <v>0</v>
      </c>
      <c r="BB140" s="31"/>
      <c r="BC140" s="28">
        <f t="shared" si="27"/>
        <v>0</v>
      </c>
      <c r="BD140" s="33">
        <f t="shared" si="28"/>
        <v>0</v>
      </c>
      <c r="BE140" s="34">
        <f t="shared" si="29"/>
        <v>0</v>
      </c>
      <c r="BF140" s="35" t="s">
        <v>309</v>
      </c>
      <c r="BG140" s="36" t="s">
        <v>310</v>
      </c>
      <c r="BH140" s="84">
        <f>'лист 1'!AC141</f>
        <v>0</v>
      </c>
      <c r="BI140" s="107">
        <v>0</v>
      </c>
      <c r="BJ140" s="102">
        <f>'лист 1'!AD141</f>
        <v>0</v>
      </c>
      <c r="BK140" s="109"/>
      <c r="BL140" s="101"/>
      <c r="CF140" s="28">
        <f t="shared" si="30"/>
        <v>0</v>
      </c>
      <c r="CG140" s="33">
        <f t="shared" si="31"/>
        <v>0</v>
      </c>
      <c r="CH140" s="34">
        <f t="shared" si="32"/>
        <v>0</v>
      </c>
      <c r="CI140" s="113" t="s">
        <v>309</v>
      </c>
      <c r="CJ140" s="36" t="s">
        <v>310</v>
      </c>
    </row>
    <row r="141" spans="1:88" s="21" customFormat="1" ht="14.45" hidden="1" customHeight="1" x14ac:dyDescent="0.25">
      <c r="A141" s="113" t="s">
        <v>311</v>
      </c>
      <c r="B141" s="36" t="s">
        <v>312</v>
      </c>
      <c r="C141" s="37">
        <v>3.4274600000017017</v>
      </c>
      <c r="D141" s="30">
        <v>0</v>
      </c>
      <c r="E141" s="31"/>
      <c r="F141" s="21">
        <v>0</v>
      </c>
      <c r="G141" s="31"/>
      <c r="H141" s="27">
        <f>'лист 1'!E142</f>
        <v>0</v>
      </c>
      <c r="I141" s="31"/>
      <c r="J141" s="27">
        <f>'лист 1'!F142</f>
        <v>185.15</v>
      </c>
      <c r="K141" s="31">
        <v>200</v>
      </c>
      <c r="L141" s="27">
        <f>'лист 1'!G142</f>
        <v>1521.3700000000003</v>
      </c>
      <c r="M141" s="31">
        <v>1600</v>
      </c>
      <c r="N141" s="32">
        <v>363.82000000000005</v>
      </c>
      <c r="O141" s="31">
        <v>363.82</v>
      </c>
      <c r="P141" s="27">
        <f>'лист 1'!I142</f>
        <v>434.67999999999995</v>
      </c>
      <c r="Q141" s="31">
        <v>434.68</v>
      </c>
      <c r="R141" s="27">
        <f>'лист 1'!J142</f>
        <v>390.18309999999974</v>
      </c>
      <c r="S141" s="31">
        <v>390.18</v>
      </c>
      <c r="T141" s="27">
        <f>'лист 1'!K142</f>
        <v>294.16000000000003</v>
      </c>
      <c r="U141" s="31">
        <v>294.16000000000003</v>
      </c>
      <c r="V141" s="27">
        <f>'лист 1'!L142</f>
        <v>635.42348000000038</v>
      </c>
      <c r="W141" s="31"/>
      <c r="X141" s="27">
        <f>'лист 1'!M142</f>
        <v>45.449139999998607</v>
      </c>
      <c r="Y141" s="31">
        <v>540</v>
      </c>
      <c r="Z141" s="27">
        <f>'лист 1'!N142</f>
        <v>0</v>
      </c>
      <c r="AA141" s="31">
        <v>50</v>
      </c>
      <c r="AB141" s="28">
        <f t="shared" si="21"/>
        <v>6.0317400000021735</v>
      </c>
      <c r="AC141" s="29">
        <f t="shared" si="22"/>
        <v>3870.2357199999992</v>
      </c>
      <c r="AD141" s="29">
        <f t="shared" si="23"/>
        <v>3872.8399999999997</v>
      </c>
      <c r="AE141" s="30">
        <f>'лист 1'!P142</f>
        <v>0</v>
      </c>
      <c r="AF141" s="31"/>
      <c r="AG141" s="32">
        <f>'лист 1'!Q142</f>
        <v>0</v>
      </c>
      <c r="AH141" s="31"/>
      <c r="AI141" s="32">
        <f>'лист 1'!R142</f>
        <v>0</v>
      </c>
      <c r="AJ141" s="31"/>
      <c r="AK141" s="27">
        <f>'лист 1'!S142</f>
        <v>226.28274000000289</v>
      </c>
      <c r="AL141" s="42">
        <v>226.28</v>
      </c>
      <c r="AM141" s="45">
        <f>'лист 1'!T142</f>
        <v>2290.9052999999994</v>
      </c>
      <c r="AN141" s="44"/>
      <c r="AO141" s="27">
        <f>'лист 1'!U142</f>
        <v>425.97245999999825</v>
      </c>
      <c r="AP141" s="31">
        <v>2784.88</v>
      </c>
      <c r="AQ141" s="27">
        <f>'лист 1'!V142</f>
        <v>563.73950000000434</v>
      </c>
      <c r="AR141" s="31"/>
      <c r="AS141" s="27">
        <f>'лист 1'!W142</f>
        <v>526.28701999999134</v>
      </c>
      <c r="AT141" s="31">
        <v>1090.03</v>
      </c>
      <c r="AU141" s="27">
        <f>'лист 1'!X142</f>
        <v>1220.4626600000031</v>
      </c>
      <c r="AV141" s="31"/>
      <c r="AW141" s="27">
        <f>'лист 1'!Y142</f>
        <v>475.41750000000172</v>
      </c>
      <c r="AX141" s="31">
        <v>1220.46</v>
      </c>
      <c r="AY141" s="27">
        <f>'лист 1'!Z142</f>
        <v>0</v>
      </c>
      <c r="AZ141" s="31">
        <v>500</v>
      </c>
      <c r="BA141" s="27">
        <f>'лист 1'!AA142</f>
        <v>0</v>
      </c>
      <c r="BB141" s="31"/>
      <c r="BC141" s="28">
        <f t="shared" si="27"/>
        <v>98.614560000002712</v>
      </c>
      <c r="BD141" s="33">
        <f t="shared" si="28"/>
        <v>5729.06718</v>
      </c>
      <c r="BE141" s="34">
        <f t="shared" si="29"/>
        <v>5821.6500000000005</v>
      </c>
      <c r="BF141" s="35" t="s">
        <v>311</v>
      </c>
      <c r="BG141" s="39" t="s">
        <v>312</v>
      </c>
      <c r="BH141" s="84">
        <f>'лист 1'!AC142</f>
        <v>0</v>
      </c>
      <c r="BI141" s="107">
        <v>0</v>
      </c>
      <c r="BJ141" s="102">
        <f>'лист 1'!AD142</f>
        <v>0</v>
      </c>
      <c r="BK141" s="109"/>
      <c r="BL141" s="101"/>
      <c r="CF141" s="28">
        <f t="shared" si="30"/>
        <v>98.614560000002712</v>
      </c>
      <c r="CG141" s="33">
        <f t="shared" si="31"/>
        <v>0</v>
      </c>
      <c r="CH141" s="34">
        <f t="shared" si="32"/>
        <v>0</v>
      </c>
      <c r="CI141" s="113" t="s">
        <v>311</v>
      </c>
      <c r="CJ141" s="36" t="s">
        <v>312</v>
      </c>
    </row>
    <row r="142" spans="1:88" s="21" customFormat="1" ht="14.45" customHeight="1" x14ac:dyDescent="0.25">
      <c r="A142" s="113" t="s">
        <v>313</v>
      </c>
      <c r="B142" s="36" t="s">
        <v>314</v>
      </c>
      <c r="C142" s="37">
        <v>1465.378640000001</v>
      </c>
      <c r="D142" s="30">
        <v>0</v>
      </c>
      <c r="E142" s="31"/>
      <c r="F142" s="21">
        <v>0</v>
      </c>
      <c r="G142" s="31"/>
      <c r="H142" s="27">
        <f>'лист 1'!E143</f>
        <v>0</v>
      </c>
      <c r="I142" s="31"/>
      <c r="J142" s="27">
        <f>'лист 1'!F143</f>
        <v>0</v>
      </c>
      <c r="K142" s="31"/>
      <c r="L142" s="27">
        <f>'лист 1'!G143</f>
        <v>8.2100000000000009</v>
      </c>
      <c r="M142" s="31"/>
      <c r="N142" s="32">
        <v>290.78000000000003</v>
      </c>
      <c r="O142" s="31"/>
      <c r="P142" s="27">
        <f>'лист 1'!I143</f>
        <v>350.52</v>
      </c>
      <c r="Q142" s="31"/>
      <c r="R142" s="27">
        <f>'лист 1'!J143</f>
        <v>190.38441999999964</v>
      </c>
      <c r="S142" s="31"/>
      <c r="T142" s="27">
        <f>'лист 1'!K143</f>
        <v>284.76</v>
      </c>
      <c r="U142" s="31"/>
      <c r="V142" s="27">
        <f>'лист 1'!L143</f>
        <v>826.70241999999791</v>
      </c>
      <c r="W142" s="31"/>
      <c r="X142" s="27">
        <f>'лист 1'!M143</f>
        <v>0</v>
      </c>
      <c r="Y142" s="31"/>
      <c r="Z142" s="27">
        <f>'лист 1'!N143</f>
        <v>0</v>
      </c>
      <c r="AA142" s="31"/>
      <c r="AB142" s="28">
        <f t="shared" si="21"/>
        <v>-485.9781999999966</v>
      </c>
      <c r="AC142" s="29">
        <f t="shared" si="22"/>
        <v>1951.3568399999976</v>
      </c>
      <c r="AD142" s="29">
        <f t="shared" si="23"/>
        <v>0</v>
      </c>
      <c r="AE142" s="30">
        <f>'лист 1'!P143</f>
        <v>7.0600000001204533E-2</v>
      </c>
      <c r="AF142" s="31"/>
      <c r="AG142" s="32">
        <f>'лист 1'!Q143</f>
        <v>0.12270000000200525</v>
      </c>
      <c r="AH142" s="31"/>
      <c r="AI142" s="32">
        <f>'лист 1'!R143</f>
        <v>2.8644999999964691</v>
      </c>
      <c r="AJ142" s="31"/>
      <c r="AK142" s="27">
        <f>'лист 1'!S143</f>
        <v>2.6819999997333067E-2</v>
      </c>
      <c r="AL142" s="42"/>
      <c r="AM142" s="45">
        <f>'лист 1'!T143</f>
        <v>563.88482000000636</v>
      </c>
      <c r="AN142" s="44"/>
      <c r="AO142" s="27">
        <f>'лист 1'!U143</f>
        <v>606.0886799999962</v>
      </c>
      <c r="AP142" s="31"/>
      <c r="AQ142" s="27">
        <f>'лист 1'!V143</f>
        <v>297.21438000000489</v>
      </c>
      <c r="AR142" s="31"/>
      <c r="AS142" s="27">
        <f>'лист 1'!W143</f>
        <v>243.50202000000064</v>
      </c>
      <c r="AT142" s="31"/>
      <c r="AU142" s="27">
        <f>'лист 1'!X143</f>
        <v>690.28451999999527</v>
      </c>
      <c r="AV142" s="31"/>
      <c r="AW142" s="27">
        <f>'лист 1'!Y143</f>
        <v>220.93483999999722</v>
      </c>
      <c r="AX142" s="31"/>
      <c r="AY142" s="27">
        <f>'лист 1'!Z143</f>
        <v>191.83262000000718</v>
      </c>
      <c r="AZ142" s="31"/>
      <c r="BA142" s="27">
        <f>'лист 1'!AA143</f>
        <v>1.8859999992637315E-2</v>
      </c>
      <c r="BB142" s="31"/>
      <c r="BC142" s="28">
        <f t="shared" si="27"/>
        <v>-3302.8235599999944</v>
      </c>
      <c r="BD142" s="33">
        <f t="shared" si="28"/>
        <v>2816.8453599999975</v>
      </c>
      <c r="BE142" s="34">
        <f t="shared" si="29"/>
        <v>0</v>
      </c>
      <c r="BF142" s="55" t="s">
        <v>313</v>
      </c>
      <c r="BG142" s="39" t="s">
        <v>314</v>
      </c>
      <c r="BH142" s="84">
        <f>'лист 1'!AC143</f>
        <v>7.2500000001582521E-2</v>
      </c>
      <c r="BI142" s="107">
        <v>0</v>
      </c>
      <c r="BJ142" s="102">
        <f>'лист 1'!AD143</f>
        <v>0</v>
      </c>
      <c r="BK142" s="109"/>
      <c r="BL142" s="101"/>
      <c r="CF142" s="28">
        <f t="shared" si="30"/>
        <v>-3302.8960599999959</v>
      </c>
      <c r="CG142" s="33">
        <f t="shared" si="31"/>
        <v>7.2500000001582521E-2</v>
      </c>
      <c r="CH142" s="34">
        <f t="shared" si="32"/>
        <v>0</v>
      </c>
      <c r="CI142" s="113" t="s">
        <v>313</v>
      </c>
      <c r="CJ142" s="36" t="s">
        <v>314</v>
      </c>
    </row>
    <row r="143" spans="1:88" s="21" customFormat="1" ht="15" x14ac:dyDescent="0.25">
      <c r="A143" s="113" t="s">
        <v>315</v>
      </c>
      <c r="B143" s="36" t="s">
        <v>316</v>
      </c>
      <c r="C143" s="37">
        <v>-8919.8870099999986</v>
      </c>
      <c r="D143" s="30">
        <v>0</v>
      </c>
      <c r="E143" s="31"/>
      <c r="F143" s="21">
        <v>0</v>
      </c>
      <c r="G143" s="31"/>
      <c r="H143" s="27">
        <f>'лист 1'!E144</f>
        <v>0</v>
      </c>
      <c r="I143" s="31"/>
      <c r="J143" s="27">
        <f>'лист 1'!F144</f>
        <v>0</v>
      </c>
      <c r="K143" s="31">
        <v>8919.89</v>
      </c>
      <c r="L143" s="27">
        <f>'лист 1'!G144</f>
        <v>0</v>
      </c>
      <c r="M143" s="31"/>
      <c r="N143" s="32">
        <v>8.2100000000000009</v>
      </c>
      <c r="O143" s="31"/>
      <c r="P143" s="27">
        <f>'лист 1'!I144</f>
        <v>0</v>
      </c>
      <c r="Q143" s="31"/>
      <c r="R143" s="27">
        <f>'лист 1'!J144</f>
        <v>1936.3367000000026</v>
      </c>
      <c r="S143" s="31"/>
      <c r="T143" s="27">
        <v>0</v>
      </c>
      <c r="U143" s="31"/>
      <c r="V143" s="27">
        <f>'лист 1'!L144</f>
        <v>22.278180000001345</v>
      </c>
      <c r="W143" s="31"/>
      <c r="X143" s="27">
        <f>'лист 1'!M144</f>
        <v>0.19051999999956024</v>
      </c>
      <c r="Y143" s="31"/>
      <c r="Z143" s="27">
        <f>'лист 1'!N144</f>
        <v>1.5380400000040755</v>
      </c>
      <c r="AA143" s="31"/>
      <c r="AB143" s="28">
        <f t="shared" si="21"/>
        <v>-1968.550450000007</v>
      </c>
      <c r="AC143" s="29">
        <f t="shared" si="22"/>
        <v>1968.5534400000076</v>
      </c>
      <c r="AD143" s="29">
        <f t="shared" si="23"/>
        <v>8919.89</v>
      </c>
      <c r="AE143" s="30">
        <f>'лист 1'!P144</f>
        <v>1.2217400000001999</v>
      </c>
      <c r="AF143" s="31"/>
      <c r="AG143" s="32">
        <f>'лист 1'!Q144</f>
        <v>0.74606000000282613</v>
      </c>
      <c r="AH143" s="31"/>
      <c r="AI143" s="32">
        <f>'лист 1'!R144</f>
        <v>0.83267999999299713</v>
      </c>
      <c r="AJ143" s="31"/>
      <c r="AK143" s="27">
        <f>'лист 1'!S144</f>
        <v>1.2143399999986921</v>
      </c>
      <c r="AL143" s="42"/>
      <c r="AM143" s="45">
        <f>'лист 1'!T144</f>
        <v>8.6320000006089678E-2</v>
      </c>
      <c r="AN143" s="44">
        <v>1971.35</v>
      </c>
      <c r="AO143" s="27">
        <f>'лист 1'!U144</f>
        <v>0.31845999999618474</v>
      </c>
      <c r="AP143" s="31"/>
      <c r="AQ143" s="27">
        <f>'лист 1'!V144</f>
        <v>1.4500000002954039E-2</v>
      </c>
      <c r="AR143" s="31"/>
      <c r="AS143" s="27">
        <f>'лист 1'!W144</f>
        <v>535.61880000000008</v>
      </c>
      <c r="AT143" s="31"/>
      <c r="AU143" s="27">
        <f>'лист 1'!X144</f>
        <v>0.23190000000242436</v>
      </c>
      <c r="AV143" s="31"/>
      <c r="AW143" s="27">
        <f>'лист 1'!Y144</f>
        <v>34.658819999995288</v>
      </c>
      <c r="AX143" s="31"/>
      <c r="AY143" s="27">
        <f>'лист 1'!Z144</f>
        <v>18.178979999997992</v>
      </c>
      <c r="AZ143" s="31"/>
      <c r="BA143" s="27">
        <f>'лист 1'!AA144</f>
        <v>1.1524000000027446</v>
      </c>
      <c r="BB143" s="31"/>
      <c r="BC143" s="28">
        <f t="shared" si="27"/>
        <v>-591.47545000000559</v>
      </c>
      <c r="BD143" s="33">
        <f t="shared" si="28"/>
        <v>594.2749999999985</v>
      </c>
      <c r="BE143" s="34">
        <f t="shared" si="29"/>
        <v>1971.35</v>
      </c>
      <c r="BF143" s="55" t="s">
        <v>315</v>
      </c>
      <c r="BG143" s="39" t="s">
        <v>316</v>
      </c>
      <c r="BH143" s="84">
        <f>'лист 1'!AC144</f>
        <v>1.6452000000003135</v>
      </c>
      <c r="BI143" s="107">
        <v>0</v>
      </c>
      <c r="BJ143" s="102">
        <f>'лист 1'!AD144</f>
        <v>0</v>
      </c>
      <c r="BK143" s="109"/>
      <c r="BL143" s="101"/>
      <c r="CF143" s="28">
        <f t="shared" si="30"/>
        <v>-593.12065000000587</v>
      </c>
      <c r="CG143" s="33">
        <f t="shared" si="31"/>
        <v>1.6452000000003135</v>
      </c>
      <c r="CH143" s="34">
        <f t="shared" si="32"/>
        <v>0</v>
      </c>
      <c r="CI143" s="113" t="s">
        <v>315</v>
      </c>
      <c r="CJ143" s="36" t="s">
        <v>316</v>
      </c>
    </row>
    <row r="144" spans="1:88" s="21" customFormat="1" ht="14.45" hidden="1" customHeight="1" x14ac:dyDescent="0.25">
      <c r="A144" s="113" t="s">
        <v>317</v>
      </c>
      <c r="B144" s="36" t="s">
        <v>318</v>
      </c>
      <c r="C144" s="37">
        <v>405.93036000000012</v>
      </c>
      <c r="D144" s="30">
        <v>3.24</v>
      </c>
      <c r="E144" s="31"/>
      <c r="F144" s="21">
        <v>8.2100000000000009</v>
      </c>
      <c r="G144" s="31"/>
      <c r="H144" s="27">
        <f>'лист 1'!E145</f>
        <v>0</v>
      </c>
      <c r="I144" s="31"/>
      <c r="J144" s="27">
        <f>'лист 1'!F145</f>
        <v>8.2100000000000009</v>
      </c>
      <c r="K144" s="31"/>
      <c r="L144" s="27">
        <f>'лист 1'!G145</f>
        <v>3.24</v>
      </c>
      <c r="M144" s="31"/>
      <c r="N144" s="32">
        <v>8.2100000000000009</v>
      </c>
      <c r="O144" s="31"/>
      <c r="P144" s="27">
        <f>'лист 1'!I145</f>
        <v>0</v>
      </c>
      <c r="Q144" s="31"/>
      <c r="R144" s="27">
        <f>'лист 1'!J145</f>
        <v>16.532900000000609</v>
      </c>
      <c r="S144" s="31"/>
      <c r="T144" s="27">
        <f>'лист 1'!K145</f>
        <v>5.13</v>
      </c>
      <c r="U144" s="31"/>
      <c r="V144" s="27">
        <f>'лист 1'!L145</f>
        <v>5.5827599999980837</v>
      </c>
      <c r="W144" s="31"/>
      <c r="X144" s="27">
        <f>'лист 1'!M145</f>
        <v>6.0855800000017553</v>
      </c>
      <c r="Y144" s="31"/>
      <c r="Z144" s="27">
        <f>'лист 1'!N145</f>
        <v>6.0569000000007502</v>
      </c>
      <c r="AA144" s="31"/>
      <c r="AB144" s="28">
        <f t="shared" ref="AB144" si="33">C144-(AC144-AD144)</f>
        <v>335.43221999999889</v>
      </c>
      <c r="AC144" s="29">
        <f t="shared" ref="AC144" si="34">D144+F144+H144+J144+L144+N144+P144+R144+T144+V144+X144+Z144</f>
        <v>70.4981400000012</v>
      </c>
      <c r="AD144" s="29">
        <f t="shared" ref="AD144" si="35">E144+G144+I144+K144+M144+O144+Q144+S144+U144+W144+Y144+AA144</f>
        <v>0</v>
      </c>
      <c r="AE144" s="30">
        <f>'лист 1'!P145</f>
        <v>6.2606800000008391</v>
      </c>
      <c r="AF144" s="31"/>
      <c r="AG144" s="32">
        <f>'лист 1'!Q145</f>
        <v>5.7128599999978809</v>
      </c>
      <c r="AH144" s="31"/>
      <c r="AI144" s="32">
        <f>'лист 1'!R145</f>
        <v>5.1924600000007235</v>
      </c>
      <c r="AJ144" s="31"/>
      <c r="AK144" s="27">
        <f>'лист 1'!S145</f>
        <v>6.0001800000000589</v>
      </c>
      <c r="AL144" s="42"/>
      <c r="AM144" s="45">
        <f>'лист 1'!T145</f>
        <v>5.3977800000007754</v>
      </c>
      <c r="AN144" s="44"/>
      <c r="AO144" s="27">
        <f>'лист 1'!U145</f>
        <v>5.6200599999983929</v>
      </c>
      <c r="AP144" s="31"/>
      <c r="AQ144" s="27">
        <f>'лист 1'!V145</f>
        <v>6.0515999999999348</v>
      </c>
      <c r="AR144" s="31"/>
      <c r="AS144" s="27">
        <f>'лист 1'!W145</f>
        <v>6.5212800000000337</v>
      </c>
      <c r="AT144" s="31"/>
      <c r="AU144" s="27">
        <f>'лист 1'!X145</f>
        <v>6.2789400000014766</v>
      </c>
      <c r="AV144" s="31"/>
      <c r="AW144" s="27">
        <f>'лист 1'!Y145</f>
        <v>6.1543200000001343</v>
      </c>
      <c r="AX144" s="31"/>
      <c r="AY144" s="27">
        <f>'лист 1'!Z145</f>
        <v>6.8603599999999236</v>
      </c>
      <c r="AZ144" s="31"/>
      <c r="BA144" s="27">
        <f>'лист 1'!AA145</f>
        <v>7.0602199999998083</v>
      </c>
      <c r="BB144" s="31"/>
      <c r="BC144" s="28">
        <f t="shared" si="27"/>
        <v>262.32147999999893</v>
      </c>
      <c r="BD144" s="33">
        <f t="shared" si="28"/>
        <v>73.110739999999979</v>
      </c>
      <c r="BE144" s="34">
        <f t="shared" si="29"/>
        <v>0</v>
      </c>
      <c r="BF144" s="35" t="s">
        <v>317</v>
      </c>
      <c r="BG144" s="36" t="s">
        <v>318</v>
      </c>
      <c r="BH144" s="84">
        <f>'лист 1'!AC145</f>
        <v>7.0284799999992451</v>
      </c>
      <c r="BI144" s="107">
        <v>0</v>
      </c>
      <c r="BJ144" s="102">
        <f>'лист 1'!AD145</f>
        <v>0</v>
      </c>
      <c r="BK144" s="109"/>
      <c r="BL144" s="101"/>
      <c r="CF144" s="28">
        <f t="shared" si="30"/>
        <v>255.29299999999969</v>
      </c>
      <c r="CG144" s="33">
        <f t="shared" si="31"/>
        <v>7.0284799999992451</v>
      </c>
      <c r="CH144" s="34">
        <f t="shared" si="32"/>
        <v>0</v>
      </c>
      <c r="CI144" s="113" t="s">
        <v>317</v>
      </c>
      <c r="CJ144" s="36" t="s">
        <v>318</v>
      </c>
    </row>
    <row r="145" spans="1:88" s="21" customFormat="1" ht="14.45" customHeight="1" x14ac:dyDescent="0.25">
      <c r="A145" s="113" t="s">
        <v>319</v>
      </c>
      <c r="B145" s="36" t="s">
        <v>320</v>
      </c>
      <c r="C145" s="37">
        <v>394.47539999999481</v>
      </c>
      <c r="D145" s="30">
        <v>0</v>
      </c>
      <c r="E145" s="31"/>
      <c r="F145" s="21">
        <v>0</v>
      </c>
      <c r="G145" s="31"/>
      <c r="H145" s="27">
        <f>'лист 1'!E146</f>
        <v>0</v>
      </c>
      <c r="I145" s="31"/>
      <c r="J145" s="27">
        <f>'лист 1'!F146</f>
        <v>0</v>
      </c>
      <c r="K145" s="31"/>
      <c r="L145" s="27">
        <f>'лист 1'!G146</f>
        <v>0</v>
      </c>
      <c r="M145" s="31"/>
      <c r="N145" s="32">
        <v>44.290000000000006</v>
      </c>
      <c r="O145" s="31"/>
      <c r="P145" s="27">
        <f>'лист 1'!I146</f>
        <v>0</v>
      </c>
      <c r="Q145" s="31"/>
      <c r="R145" s="27">
        <f>'лист 1'!J146</f>
        <v>120.12183999999782</v>
      </c>
      <c r="S145" s="31"/>
      <c r="T145" s="27">
        <v>0</v>
      </c>
      <c r="U145" s="31"/>
      <c r="V145" s="27">
        <f>'лист 1'!L146</f>
        <v>325.31411999999716</v>
      </c>
      <c r="W145" s="31"/>
      <c r="X145" s="27">
        <f>'лист 1'!M146</f>
        <v>1.8096000000052301</v>
      </c>
      <c r="Y145" s="31"/>
      <c r="Z145" s="27">
        <f>'лист 1'!N146</f>
        <v>0</v>
      </c>
      <c r="AA145" s="31"/>
      <c r="AB145" s="28">
        <f t="shared" ref="AB145:AB161" si="36">C145-(AC145-AD145)</f>
        <v>-97.060160000005396</v>
      </c>
      <c r="AC145" s="29">
        <f t="shared" ref="AC145:AC161" si="37">D145+F145+H145+J145+L145+N145+P145+R145+T145+V145+X145+Z145</f>
        <v>491.5355600000002</v>
      </c>
      <c r="AD145" s="29">
        <f t="shared" ref="AD145:AD161" si="38">E145+G145+I145+K145+M145+O145+Q145+S145+U145+W145+Y145+AA145</f>
        <v>0</v>
      </c>
      <c r="AE145" s="30">
        <f>'лист 1'!P146</f>
        <v>0</v>
      </c>
      <c r="AF145" s="31"/>
      <c r="AG145" s="32">
        <f>'лист 1'!Q146</f>
        <v>0</v>
      </c>
      <c r="AH145" s="31"/>
      <c r="AI145" s="32">
        <f>'лист 1'!R146</f>
        <v>0</v>
      </c>
      <c r="AJ145" s="31"/>
      <c r="AK145" s="27">
        <f>'лист 1'!S146</f>
        <v>0</v>
      </c>
      <c r="AL145" s="42"/>
      <c r="AM145" s="45">
        <f>'лист 1'!T146</f>
        <v>0</v>
      </c>
      <c r="AN145" s="44"/>
      <c r="AO145" s="27">
        <f>'лист 1'!U146</f>
        <v>239.50560000000306</v>
      </c>
      <c r="AP145" s="31"/>
      <c r="AQ145" s="27">
        <f>'лист 1'!V146</f>
        <v>28.20510000000548</v>
      </c>
      <c r="AR145" s="31"/>
      <c r="AS145" s="27">
        <f>'лист 1'!W146</f>
        <v>1056.8886799999984</v>
      </c>
      <c r="AT145" s="31"/>
      <c r="AU145" s="27">
        <f>'лист 1'!X146</f>
        <v>273.31921999997888</v>
      </c>
      <c r="AV145" s="31">
        <v>1421.66</v>
      </c>
      <c r="AW145" s="27">
        <f>'лист 1'!Y146</f>
        <v>339.45336000000947</v>
      </c>
      <c r="AX145" s="31"/>
      <c r="AY145" s="27">
        <f>'лист 1'!Z146</f>
        <v>269.28325999999618</v>
      </c>
      <c r="AZ145" s="31"/>
      <c r="BA145" s="27">
        <f>'лист 1'!AA146</f>
        <v>0</v>
      </c>
      <c r="BB145" s="31"/>
      <c r="BC145" s="28">
        <f t="shared" si="27"/>
        <v>-882.05537999999683</v>
      </c>
      <c r="BD145" s="33">
        <f t="shared" si="28"/>
        <v>2206.6552199999915</v>
      </c>
      <c r="BE145" s="34">
        <f t="shared" si="29"/>
        <v>1421.66</v>
      </c>
      <c r="BF145" s="55" t="s">
        <v>319</v>
      </c>
      <c r="BG145" s="39" t="s">
        <v>320</v>
      </c>
      <c r="BH145" s="84">
        <f>'лист 1'!AC146</f>
        <v>0</v>
      </c>
      <c r="BI145" s="107">
        <v>613</v>
      </c>
      <c r="BJ145" s="102">
        <f>'лист 1'!AD146</f>
        <v>0</v>
      </c>
      <c r="BK145" s="109"/>
      <c r="BL145" s="101"/>
      <c r="CF145" s="28">
        <f t="shared" si="30"/>
        <v>-269.05537999999683</v>
      </c>
      <c r="CG145" s="33">
        <f t="shared" si="31"/>
        <v>0</v>
      </c>
      <c r="CH145" s="34">
        <f t="shared" si="32"/>
        <v>613</v>
      </c>
      <c r="CI145" s="113" t="s">
        <v>319</v>
      </c>
      <c r="CJ145" s="36" t="s">
        <v>320</v>
      </c>
    </row>
    <row r="146" spans="1:88" s="21" customFormat="1" ht="14.45" hidden="1" customHeight="1" x14ac:dyDescent="0.25">
      <c r="A146" s="113" t="s">
        <v>321</v>
      </c>
      <c r="B146" s="36" t="s">
        <v>322</v>
      </c>
      <c r="C146" s="37">
        <v>385.03175999999985</v>
      </c>
      <c r="D146" s="30">
        <v>8.2100000000000009</v>
      </c>
      <c r="E146" s="31"/>
      <c r="F146" s="21">
        <v>11.450000000000001</v>
      </c>
      <c r="G146" s="31"/>
      <c r="H146" s="27">
        <f>'лист 1'!E147</f>
        <v>0</v>
      </c>
      <c r="I146" s="31"/>
      <c r="J146" s="27">
        <f>'лист 1'!F147</f>
        <v>8.2100000000000009</v>
      </c>
      <c r="K146" s="31"/>
      <c r="L146" s="27">
        <f>'лист 1'!G147</f>
        <v>0</v>
      </c>
      <c r="M146" s="31"/>
      <c r="N146" s="32">
        <v>11.450000000000001</v>
      </c>
      <c r="O146" s="31"/>
      <c r="P146" s="27">
        <f>'лист 1'!I147</f>
        <v>17.88</v>
      </c>
      <c r="Q146" s="31"/>
      <c r="R146" s="27">
        <f>'лист 1'!J147</f>
        <v>11.893560000000335</v>
      </c>
      <c r="S146" s="31"/>
      <c r="T146" s="27">
        <f>'лист 1'!K147</f>
        <v>7.65</v>
      </c>
      <c r="U146" s="31"/>
      <c r="V146" s="27">
        <f>'лист 1'!L147</f>
        <v>7.451220000000653</v>
      </c>
      <c r="W146" s="31"/>
      <c r="X146" s="27">
        <f>'лист 1'!M147</f>
        <v>6.0840199999998639</v>
      </c>
      <c r="Y146" s="31"/>
      <c r="Z146" s="27">
        <f>'лист 1'!N147</f>
        <v>5.4686799999996953</v>
      </c>
      <c r="AA146" s="31"/>
      <c r="AB146" s="28">
        <f t="shared" si="36"/>
        <v>289.28427999999928</v>
      </c>
      <c r="AC146" s="29">
        <f t="shared" si="37"/>
        <v>95.747480000000564</v>
      </c>
      <c r="AD146" s="29">
        <f t="shared" si="38"/>
        <v>0</v>
      </c>
      <c r="AE146" s="30">
        <f>'лист 1'!P147</f>
        <v>5.8993599999997448</v>
      </c>
      <c r="AF146" s="31"/>
      <c r="AG146" s="32">
        <f>'лист 1'!Q147</f>
        <v>5.5442200000003972</v>
      </c>
      <c r="AH146" s="31"/>
      <c r="AI146" s="32">
        <f>'лист 1'!R147</f>
        <v>5.31392000000048</v>
      </c>
      <c r="AJ146" s="31"/>
      <c r="AK146" s="27">
        <f>'лист 1'!S147</f>
        <v>6.2668399999990463</v>
      </c>
      <c r="AL146" s="42"/>
      <c r="AM146" s="45">
        <f>'лист 1'!T147</f>
        <v>26.084340000000541</v>
      </c>
      <c r="AN146" s="44"/>
      <c r="AO146" s="27">
        <f>'лист 1'!U147</f>
        <v>6.1774400000001428</v>
      </c>
      <c r="AP146" s="31"/>
      <c r="AQ146" s="27">
        <f>'лист 1'!V147</f>
        <v>6.7166800000004336</v>
      </c>
      <c r="AR146" s="31"/>
      <c r="AS146" s="27">
        <f>'лист 1'!W147</f>
        <v>7.6301799999988624</v>
      </c>
      <c r="AT146" s="31"/>
      <c r="AU146" s="27">
        <f>'лист 1'!X147</f>
        <v>6.4312400000009244</v>
      </c>
      <c r="AV146" s="31"/>
      <c r="AW146" s="27">
        <f>'лист 1'!Y147</f>
        <v>13.254240000000152</v>
      </c>
      <c r="AX146" s="31"/>
      <c r="AY146" s="27">
        <f>'лист 1'!Z147</f>
        <v>8.0728999999996613</v>
      </c>
      <c r="AZ146" s="31"/>
      <c r="BA146" s="27">
        <f>'лист 1'!AA147</f>
        <v>6.8470799999996554</v>
      </c>
      <c r="BB146" s="31"/>
      <c r="BC146" s="28">
        <f t="shared" si="27"/>
        <v>185.04583999999926</v>
      </c>
      <c r="BD146" s="33">
        <f t="shared" si="28"/>
        <v>104.23844000000004</v>
      </c>
      <c r="BE146" s="34">
        <f t="shared" si="29"/>
        <v>0</v>
      </c>
      <c r="BF146" s="35" t="s">
        <v>321</v>
      </c>
      <c r="BG146" s="36" t="s">
        <v>322</v>
      </c>
      <c r="BH146" s="84">
        <f>'лист 1'!AC147</f>
        <v>6.3874400000003861</v>
      </c>
      <c r="BI146" s="107">
        <v>0</v>
      </c>
      <c r="BJ146" s="102">
        <f>'лист 1'!AD147</f>
        <v>0</v>
      </c>
      <c r="BK146" s="109"/>
      <c r="BL146" s="101"/>
      <c r="CF146" s="28">
        <f t="shared" si="30"/>
        <v>178.65839999999886</v>
      </c>
      <c r="CG146" s="33">
        <f t="shared" si="31"/>
        <v>6.3874400000003861</v>
      </c>
      <c r="CH146" s="34">
        <f t="shared" si="32"/>
        <v>0</v>
      </c>
      <c r="CI146" s="113" t="s">
        <v>321</v>
      </c>
      <c r="CJ146" s="36" t="s">
        <v>322</v>
      </c>
    </row>
    <row r="147" spans="1:88" s="21" customFormat="1" ht="14.45" customHeight="1" x14ac:dyDescent="0.25">
      <c r="A147" s="113" t="s">
        <v>323</v>
      </c>
      <c r="B147" s="36" t="s">
        <v>324</v>
      </c>
      <c r="C147" s="37">
        <v>323.05355999999654</v>
      </c>
      <c r="D147" s="30">
        <v>0</v>
      </c>
      <c r="E147" s="31">
        <v>500</v>
      </c>
      <c r="F147" s="21">
        <v>0</v>
      </c>
      <c r="G147" s="31"/>
      <c r="H147" s="27">
        <f>'лист 1'!E148</f>
        <v>145.83000000000001</v>
      </c>
      <c r="I147" s="31"/>
      <c r="J147" s="27">
        <f>'лист 1'!F148</f>
        <v>171.97000000000003</v>
      </c>
      <c r="K147" s="31"/>
      <c r="L147" s="27">
        <f>'лист 1'!G148</f>
        <v>1228.2300000000002</v>
      </c>
      <c r="M147" s="31">
        <v>2300</v>
      </c>
      <c r="N147" s="32">
        <v>1035.3100000000002</v>
      </c>
      <c r="O147" s="31">
        <v>1000</v>
      </c>
      <c r="P147" s="27">
        <f>'лист 1'!I148</f>
        <v>1530.92</v>
      </c>
      <c r="Q147" s="31">
        <v>1531</v>
      </c>
      <c r="R147" s="27">
        <f>'лист 1'!J148</f>
        <v>1640.3436200000049</v>
      </c>
      <c r="S147" s="31">
        <v>1600</v>
      </c>
      <c r="T147" s="27">
        <f>'лист 1'!K148</f>
        <v>1579.13</v>
      </c>
      <c r="U147" s="31"/>
      <c r="V147" s="27">
        <f>'лист 1'!L148</f>
        <v>1820.0406800000023</v>
      </c>
      <c r="W147" s="31">
        <v>2000</v>
      </c>
      <c r="X147" s="27">
        <f>'лист 1'!M148</f>
        <v>773.12294000000736</v>
      </c>
      <c r="Y147" s="31"/>
      <c r="Z147" s="27">
        <f>'лист 1'!N148</f>
        <v>23.071059999997175</v>
      </c>
      <c r="AA147" s="31">
        <v>1000</v>
      </c>
      <c r="AB147" s="28">
        <f t="shared" si="36"/>
        <v>306.08525999998517</v>
      </c>
      <c r="AC147" s="29">
        <f t="shared" si="37"/>
        <v>9947.9683000000114</v>
      </c>
      <c r="AD147" s="29">
        <f t="shared" si="38"/>
        <v>9931</v>
      </c>
      <c r="AE147" s="30">
        <f>'лист 1'!P148</f>
        <v>0.42234000000305055</v>
      </c>
      <c r="AF147" s="31"/>
      <c r="AG147" s="32">
        <f>'лист 1'!Q148</f>
        <v>0.99080000000502866</v>
      </c>
      <c r="AH147" s="31"/>
      <c r="AI147" s="32">
        <f>'лист 1'!R148</f>
        <v>44.454619999990378</v>
      </c>
      <c r="AJ147" s="31"/>
      <c r="AK147" s="27">
        <f>'лист 1'!S148</f>
        <v>91.633780000004521</v>
      </c>
      <c r="AL147" s="42"/>
      <c r="AM147" s="45">
        <f>'лист 1'!T148</f>
        <v>372.98181999999582</v>
      </c>
      <c r="AN147" s="44"/>
      <c r="AO147" s="27">
        <f>'лист 1'!U148</f>
        <v>1068.9774800000062</v>
      </c>
      <c r="AP147" s="31">
        <v>1500</v>
      </c>
      <c r="AQ147" s="27">
        <f>'лист 1'!V148</f>
        <v>1681.5779399999967</v>
      </c>
      <c r="AR147" s="31">
        <v>2000</v>
      </c>
      <c r="AS147" s="27">
        <f>'лист 1'!W148</f>
        <v>1361.9388400000016</v>
      </c>
      <c r="AT147" s="31">
        <v>2000</v>
      </c>
      <c r="AU147" s="27">
        <f>'лист 1'!X148</f>
        <v>2852.0700200000047</v>
      </c>
      <c r="AV147" s="31">
        <v>2000</v>
      </c>
      <c r="AW147" s="27">
        <f>'лист 1'!Y148</f>
        <v>2956.1517599999856</v>
      </c>
      <c r="AX147" s="31">
        <v>3000</v>
      </c>
      <c r="AY147" s="27">
        <f>'лист 1'!Z148</f>
        <v>394.01792000001149</v>
      </c>
      <c r="AZ147" s="31"/>
      <c r="BA147" s="27">
        <f>'лист 1'!AA148</f>
        <v>2.3959799999881399</v>
      </c>
      <c r="BB147" s="31"/>
      <c r="BC147" s="28">
        <f t="shared" si="27"/>
        <v>-21.528040000008446</v>
      </c>
      <c r="BD147" s="33">
        <f t="shared" si="28"/>
        <v>10827.613299999994</v>
      </c>
      <c r="BE147" s="34">
        <f t="shared" si="29"/>
        <v>10500</v>
      </c>
      <c r="BF147" s="35" t="s">
        <v>323</v>
      </c>
      <c r="BG147" s="36" t="s">
        <v>324</v>
      </c>
      <c r="BH147" s="84">
        <f>'лист 1'!AC148</f>
        <v>1.2979200000061974</v>
      </c>
      <c r="BI147" s="107">
        <v>0</v>
      </c>
      <c r="BJ147" s="102">
        <f>'лист 1'!AD148</f>
        <v>0</v>
      </c>
      <c r="BK147" s="109"/>
      <c r="BL147" s="101"/>
      <c r="CF147" s="28">
        <f t="shared" si="30"/>
        <v>-22.825960000014643</v>
      </c>
      <c r="CG147" s="33">
        <f t="shared" si="31"/>
        <v>1.2979200000061974</v>
      </c>
      <c r="CH147" s="34">
        <f t="shared" si="32"/>
        <v>0</v>
      </c>
      <c r="CI147" s="113" t="s">
        <v>323</v>
      </c>
      <c r="CJ147" s="36" t="s">
        <v>324</v>
      </c>
    </row>
    <row r="148" spans="1:88" s="21" customFormat="1" ht="14.45" customHeight="1" x14ac:dyDescent="0.25">
      <c r="A148" s="113" t="s">
        <v>325</v>
      </c>
      <c r="B148" s="36" t="s">
        <v>326</v>
      </c>
      <c r="C148" s="37">
        <v>-1448.4825299999991</v>
      </c>
      <c r="D148" s="30">
        <v>0</v>
      </c>
      <c r="E148" s="31"/>
      <c r="F148" s="21">
        <v>0</v>
      </c>
      <c r="G148" s="31"/>
      <c r="H148" s="27">
        <f>'лист 1'!E149</f>
        <v>0</v>
      </c>
      <c r="I148" s="31">
        <v>1500</v>
      </c>
      <c r="J148" s="27">
        <f>'лист 1'!F149</f>
        <v>0</v>
      </c>
      <c r="K148" s="31"/>
      <c r="L148" s="27">
        <f>'лист 1'!G149</f>
        <v>0</v>
      </c>
      <c r="M148" s="31"/>
      <c r="N148" s="32">
        <v>32.840000000000003</v>
      </c>
      <c r="O148" s="31"/>
      <c r="P148" s="27">
        <f>'лист 1'!I149</f>
        <v>0</v>
      </c>
      <c r="Q148" s="31"/>
      <c r="R148" s="27">
        <f>'лист 1'!J149</f>
        <v>12.012359999998424</v>
      </c>
      <c r="S148" s="31"/>
      <c r="T148" s="27">
        <f>'лист 1'!K149</f>
        <v>0</v>
      </c>
      <c r="U148" s="31"/>
      <c r="V148" s="27">
        <f>'лист 1'!L149</f>
        <v>0</v>
      </c>
      <c r="W148" s="31"/>
      <c r="X148" s="27">
        <f>'лист 1'!M149</f>
        <v>5.2835400000031223</v>
      </c>
      <c r="Y148" s="31"/>
      <c r="Z148" s="27">
        <f>'лист 1'!N149</f>
        <v>0</v>
      </c>
      <c r="AA148" s="31"/>
      <c r="AB148" s="28">
        <f t="shared" si="36"/>
        <v>1.3815699999993285</v>
      </c>
      <c r="AC148" s="29">
        <f t="shared" si="37"/>
        <v>50.135900000001548</v>
      </c>
      <c r="AD148" s="29">
        <f t="shared" si="38"/>
        <v>1500</v>
      </c>
      <c r="AE148" s="30">
        <f>'лист 1'!P149</f>
        <v>0</v>
      </c>
      <c r="AF148" s="31"/>
      <c r="AG148" s="32">
        <f>'лист 1'!Q149</f>
        <v>0</v>
      </c>
      <c r="AH148" s="31"/>
      <c r="AI148" s="32">
        <f>'лист 1'!R149</f>
        <v>0</v>
      </c>
      <c r="AJ148" s="31"/>
      <c r="AK148" s="27">
        <f>'лист 1'!S149</f>
        <v>0</v>
      </c>
      <c r="AL148" s="42"/>
      <c r="AM148" s="45">
        <f>'лист 1'!T149</f>
        <v>111.88812000000223</v>
      </c>
      <c r="AN148" s="44"/>
      <c r="AO148" s="27">
        <f>'лист 1'!U149</f>
        <v>0</v>
      </c>
      <c r="AP148" s="31"/>
      <c r="AQ148" s="27">
        <f>'лист 1'!V149</f>
        <v>62.492819999995504</v>
      </c>
      <c r="AR148" s="31"/>
      <c r="AS148" s="27">
        <f>'лист 1'!W149</f>
        <v>25.593360000003468</v>
      </c>
      <c r="AT148" s="31"/>
      <c r="AU148" s="27">
        <f>'лист 1'!X149</f>
        <v>20.543639999998376</v>
      </c>
      <c r="AV148" s="31"/>
      <c r="AW148" s="27">
        <f>'лист 1'!Y149</f>
        <v>0</v>
      </c>
      <c r="AX148" s="31"/>
      <c r="AY148" s="27">
        <f>'лист 1'!Z149</f>
        <v>0</v>
      </c>
      <c r="AZ148" s="31"/>
      <c r="BA148" s="27">
        <f>'лист 1'!AA149</f>
        <v>0</v>
      </c>
      <c r="BB148" s="31"/>
      <c r="BC148" s="28">
        <f t="shared" si="27"/>
        <v>-219.13637000000023</v>
      </c>
      <c r="BD148" s="33">
        <f t="shared" si="28"/>
        <v>220.51793999999956</v>
      </c>
      <c r="BE148" s="34">
        <f t="shared" si="29"/>
        <v>0</v>
      </c>
      <c r="BF148" s="35" t="s">
        <v>325</v>
      </c>
      <c r="BG148" s="39" t="s">
        <v>326</v>
      </c>
      <c r="BH148" s="84">
        <f>'лист 1'!AC149</f>
        <v>0</v>
      </c>
      <c r="BI148" s="107">
        <v>0</v>
      </c>
      <c r="BJ148" s="102">
        <f>'лист 1'!AD149</f>
        <v>0</v>
      </c>
      <c r="BK148" s="109"/>
      <c r="BL148" s="101"/>
      <c r="CF148" s="28">
        <f t="shared" si="30"/>
        <v>-219.13637000000023</v>
      </c>
      <c r="CG148" s="33">
        <f t="shared" si="31"/>
        <v>0</v>
      </c>
      <c r="CH148" s="34">
        <f t="shared" si="32"/>
        <v>0</v>
      </c>
      <c r="CI148" s="113" t="s">
        <v>325</v>
      </c>
      <c r="CJ148" s="36" t="s">
        <v>326</v>
      </c>
    </row>
    <row r="149" spans="1:88" s="21" customFormat="1" ht="14.45" hidden="1" customHeight="1" x14ac:dyDescent="0.25">
      <c r="A149" s="113" t="s">
        <v>327</v>
      </c>
      <c r="B149" s="36" t="s">
        <v>328</v>
      </c>
      <c r="C149" s="37">
        <v>1312.2457200000026</v>
      </c>
      <c r="D149" s="30">
        <v>259.04000000000002</v>
      </c>
      <c r="E149" s="31"/>
      <c r="F149" s="21">
        <v>0</v>
      </c>
      <c r="G149" s="31"/>
      <c r="H149" s="27">
        <f>'лист 1'!E150</f>
        <v>0</v>
      </c>
      <c r="I149" s="31"/>
      <c r="J149" s="27">
        <f>'лист 1'!F150</f>
        <v>455.64000000000004</v>
      </c>
      <c r="K149" s="31">
        <v>2000</v>
      </c>
      <c r="L149" s="27">
        <f>'лист 1'!G150</f>
        <v>863.09</v>
      </c>
      <c r="M149" s="31"/>
      <c r="N149" s="32">
        <v>1610.2</v>
      </c>
      <c r="O149" s="31"/>
      <c r="P149" s="27">
        <f>'лист 1'!I150</f>
        <v>1047.54</v>
      </c>
      <c r="Q149" s="31">
        <v>1000</v>
      </c>
      <c r="R149" s="27">
        <f>'лист 1'!J150</f>
        <v>1105.9814399999932</v>
      </c>
      <c r="S149" s="31">
        <v>2000</v>
      </c>
      <c r="T149" s="27">
        <f>'лист 1'!K150</f>
        <v>780.91</v>
      </c>
      <c r="U149" s="31"/>
      <c r="V149" s="27">
        <f>'лист 1'!L150</f>
        <v>437.92493999999783</v>
      </c>
      <c r="W149" s="31">
        <v>1000</v>
      </c>
      <c r="X149" s="27">
        <f>'лист 1'!M150</f>
        <v>445.78629999999595</v>
      </c>
      <c r="Y149" s="31"/>
      <c r="Z149" s="27">
        <f>'лист 1'!N150</f>
        <v>563.02825999999072</v>
      </c>
      <c r="AA149" s="31">
        <v>1000</v>
      </c>
      <c r="AB149" s="28">
        <f t="shared" si="36"/>
        <v>743.10478000002422</v>
      </c>
      <c r="AC149" s="29">
        <f t="shared" si="37"/>
        <v>7569.1409399999784</v>
      </c>
      <c r="AD149" s="29">
        <f t="shared" si="38"/>
        <v>7000</v>
      </c>
      <c r="AE149" s="30">
        <f>'лист 1'!P150</f>
        <v>260.36136000001426</v>
      </c>
      <c r="AF149" s="31"/>
      <c r="AG149" s="32">
        <f>'лист 1'!Q150</f>
        <v>0</v>
      </c>
      <c r="AH149" s="31"/>
      <c r="AI149" s="32">
        <f>'лист 1'!R150</f>
        <v>342.82587999999453</v>
      </c>
      <c r="AJ149" s="31"/>
      <c r="AK149" s="27">
        <f>'лист 1'!S150</f>
        <v>241.18837999999258</v>
      </c>
      <c r="AL149" s="42"/>
      <c r="AM149" s="45">
        <f>'лист 1'!T150</f>
        <v>1113.4303400000067</v>
      </c>
      <c r="AN149" s="44">
        <v>2000</v>
      </c>
      <c r="AO149" s="27">
        <f>'лист 1'!U150</f>
        <v>1073.7657800000072</v>
      </c>
      <c r="AP149" s="31"/>
      <c r="AQ149" s="27">
        <f>'лист 1'!V150</f>
        <v>1022.9183599999867</v>
      </c>
      <c r="AR149" s="31">
        <v>1000</v>
      </c>
      <c r="AS149" s="27">
        <f>'лист 1'!W150</f>
        <v>1345.381739999998</v>
      </c>
      <c r="AT149" s="31">
        <v>2312</v>
      </c>
      <c r="AU149" s="27">
        <f>'лист 1'!X150</f>
        <v>746.05853999999829</v>
      </c>
      <c r="AV149" s="31"/>
      <c r="AW149" s="27">
        <f>'лист 1'!Y150</f>
        <v>399.84808000001362</v>
      </c>
      <c r="AX149" s="31"/>
      <c r="AY149" s="27">
        <f>'лист 1'!Z150</f>
        <v>109.21336000000177</v>
      </c>
      <c r="AZ149" s="31">
        <v>1000</v>
      </c>
      <c r="BA149" s="27">
        <f>'лист 1'!AA150</f>
        <v>1.526879999991561</v>
      </c>
      <c r="BB149" s="31">
        <v>1000</v>
      </c>
      <c r="BC149" s="28">
        <f t="shared" si="27"/>
        <v>1398.58608000002</v>
      </c>
      <c r="BD149" s="33">
        <f t="shared" si="28"/>
        <v>6656.5187000000042</v>
      </c>
      <c r="BE149" s="34">
        <f t="shared" si="29"/>
        <v>7312</v>
      </c>
      <c r="BF149" s="35" t="s">
        <v>327</v>
      </c>
      <c r="BG149" s="36" t="s">
        <v>328</v>
      </c>
      <c r="BH149" s="84">
        <f>'лист 1'!AC150</f>
        <v>1078.7678600000049</v>
      </c>
      <c r="BI149" s="107">
        <v>0</v>
      </c>
      <c r="BJ149" s="102">
        <f>'лист 1'!AD150</f>
        <v>0</v>
      </c>
      <c r="BK149" s="109"/>
      <c r="BL149" s="101"/>
      <c r="CF149" s="28">
        <f t="shared" si="30"/>
        <v>319.81822000001512</v>
      </c>
      <c r="CG149" s="33">
        <f t="shared" si="31"/>
        <v>1078.7678600000049</v>
      </c>
      <c r="CH149" s="34">
        <f t="shared" si="32"/>
        <v>0</v>
      </c>
      <c r="CI149" s="113" t="s">
        <v>327</v>
      </c>
      <c r="CJ149" s="36" t="s">
        <v>328</v>
      </c>
    </row>
    <row r="150" spans="1:88" s="21" customFormat="1" ht="15" hidden="1" x14ac:dyDescent="0.25">
      <c r="A150" s="113" t="s">
        <v>329</v>
      </c>
      <c r="B150" s="36" t="s">
        <v>330</v>
      </c>
      <c r="C150" s="37">
        <v>-6.494110000001001</v>
      </c>
      <c r="D150" s="30">
        <v>0</v>
      </c>
      <c r="E150" s="31"/>
      <c r="F150" s="21">
        <v>0</v>
      </c>
      <c r="G150" s="31"/>
      <c r="H150" s="27">
        <f>'лист 1'!E151</f>
        <v>0</v>
      </c>
      <c r="I150" s="31"/>
      <c r="J150" s="27">
        <f>'лист 1'!F151</f>
        <v>8.2100000000000009</v>
      </c>
      <c r="K150" s="31"/>
      <c r="L150" s="27">
        <f>'лист 1'!G151</f>
        <v>155.33000000000001</v>
      </c>
      <c r="M150" s="31"/>
      <c r="N150" s="32">
        <v>279.55</v>
      </c>
      <c r="O150" s="31">
        <v>450</v>
      </c>
      <c r="P150" s="27">
        <f>'лист 1'!I151</f>
        <v>385.36</v>
      </c>
      <c r="Q150" s="31"/>
      <c r="R150" s="27">
        <f>'лист 1'!J151</f>
        <v>247.66019999999651</v>
      </c>
      <c r="S150" s="31">
        <v>384.94</v>
      </c>
      <c r="T150" s="27">
        <f>'лист 1'!K151</f>
        <v>857.1</v>
      </c>
      <c r="U150" s="31">
        <v>1104.76</v>
      </c>
      <c r="V150" s="27">
        <f>'лист 1'!L151</f>
        <v>1058.6823200000003</v>
      </c>
      <c r="W150" s="31">
        <v>1058.68</v>
      </c>
      <c r="X150" s="27">
        <f>'лист 1'!M151</f>
        <v>134.35677999999726</v>
      </c>
      <c r="Y150" s="31">
        <v>134.36000000000001</v>
      </c>
      <c r="Z150" s="27">
        <f>'лист 1'!N151</f>
        <v>2.6031599999973238</v>
      </c>
      <c r="AA150" s="31"/>
      <c r="AB150" s="28">
        <f t="shared" si="36"/>
        <v>-2.606569999992189</v>
      </c>
      <c r="AC150" s="29">
        <f t="shared" si="37"/>
        <v>3128.8524599999914</v>
      </c>
      <c r="AD150" s="29">
        <f t="shared" si="38"/>
        <v>3132.7400000000002</v>
      </c>
      <c r="AE150" s="30">
        <f>'лист 1'!P151</f>
        <v>2.7690199999983087</v>
      </c>
      <c r="AF150" s="31"/>
      <c r="AG150" s="32">
        <f>'лист 1'!Q151</f>
        <v>2.4810799999985282</v>
      </c>
      <c r="AH150" s="31"/>
      <c r="AI150" s="32">
        <f>'лист 1'!R151</f>
        <v>2.3164600000008795</v>
      </c>
      <c r="AJ150" s="31"/>
      <c r="AK150" s="27">
        <f>'лист 1'!S151</f>
        <v>2.8917200000003138</v>
      </c>
      <c r="AL150" s="42"/>
      <c r="AM150" s="45">
        <f>'лист 1'!T151</f>
        <v>399.49988000000326</v>
      </c>
      <c r="AN150" s="44">
        <v>399.5</v>
      </c>
      <c r="AO150" s="27">
        <f>'лист 1'!U151</f>
        <v>209.09398000000152</v>
      </c>
      <c r="AP150" s="31">
        <v>209.09</v>
      </c>
      <c r="AQ150" s="27">
        <f>'лист 1'!V151</f>
        <v>300.84741999999727</v>
      </c>
      <c r="AR150" s="31">
        <v>601.70000000000005</v>
      </c>
      <c r="AS150" s="27">
        <f>'лист 1'!W151</f>
        <v>509.6361799999969</v>
      </c>
      <c r="AT150" s="31">
        <v>509.64</v>
      </c>
      <c r="AU150" s="27">
        <f>'лист 1'!X151</f>
        <v>399.4657600000013</v>
      </c>
      <c r="AV150" s="31"/>
      <c r="AW150" s="27">
        <f>'лист 1'!Y151</f>
        <v>561.24068000000511</v>
      </c>
      <c r="AX150" s="31">
        <v>700</v>
      </c>
      <c r="AY150" s="27">
        <f>'лист 1'!Z151</f>
        <v>75.323579999994678</v>
      </c>
      <c r="AZ150" s="31">
        <v>75.319999999999993</v>
      </c>
      <c r="BA150" s="27">
        <f>'лист 1'!AA151</f>
        <v>2.7104000000031374</v>
      </c>
      <c r="BB150" s="31"/>
      <c r="BC150" s="28">
        <f t="shared" si="27"/>
        <v>24.367270000006101</v>
      </c>
      <c r="BD150" s="33">
        <f t="shared" si="28"/>
        <v>2468.2761600000017</v>
      </c>
      <c r="BE150" s="34">
        <f t="shared" si="29"/>
        <v>2495.25</v>
      </c>
      <c r="BF150" s="35" t="s">
        <v>329</v>
      </c>
      <c r="BG150" s="36" t="s">
        <v>330</v>
      </c>
      <c r="BH150" s="84">
        <f>'лист 1'!AC151</f>
        <v>2.630600000004033</v>
      </c>
      <c r="BI150" s="107">
        <v>0</v>
      </c>
      <c r="BJ150" s="102">
        <f>'лист 1'!AD151</f>
        <v>0</v>
      </c>
      <c r="BK150" s="109"/>
      <c r="BL150" s="101"/>
      <c r="CF150" s="28">
        <f t="shared" si="30"/>
        <v>21.736670000002068</v>
      </c>
      <c r="CG150" s="33">
        <f t="shared" si="31"/>
        <v>2.630600000004033</v>
      </c>
      <c r="CH150" s="34">
        <f t="shared" si="32"/>
        <v>0</v>
      </c>
      <c r="CI150" s="113" t="s">
        <v>329</v>
      </c>
      <c r="CJ150" s="36" t="s">
        <v>330</v>
      </c>
    </row>
    <row r="151" spans="1:88" s="21" customFormat="1" ht="15" x14ac:dyDescent="0.25">
      <c r="A151" s="113" t="s">
        <v>331</v>
      </c>
      <c r="B151" s="36" t="s">
        <v>332</v>
      </c>
      <c r="C151" s="37">
        <v>-1542.084239999997</v>
      </c>
      <c r="D151" s="30">
        <v>0</v>
      </c>
      <c r="E151" s="31"/>
      <c r="F151" s="21">
        <v>0</v>
      </c>
      <c r="G151" s="31"/>
      <c r="H151" s="27">
        <f>'лист 1'!E152</f>
        <v>0</v>
      </c>
      <c r="I151" s="31"/>
      <c r="J151" s="27">
        <f>'лист 1'!F152</f>
        <v>0</v>
      </c>
      <c r="K151" s="31"/>
      <c r="L151" s="27">
        <f>'лист 1'!G152</f>
        <v>86.850000000000023</v>
      </c>
      <c r="M151" s="60">
        <v>1542.09</v>
      </c>
      <c r="N151" s="32">
        <v>119.69000000000003</v>
      </c>
      <c r="O151" s="31"/>
      <c r="P151" s="27">
        <f>'лист 1'!I152</f>
        <v>255.26</v>
      </c>
      <c r="Q151" s="31"/>
      <c r="R151" s="27">
        <f>'лист 1'!J152</f>
        <v>266.60535999999991</v>
      </c>
      <c r="S151" s="31"/>
      <c r="T151" s="27">
        <f>'лист 1'!K152</f>
        <v>140.34</v>
      </c>
      <c r="U151" s="31"/>
      <c r="V151" s="27">
        <f>'лист 1'!L152</f>
        <v>0</v>
      </c>
      <c r="W151" s="31"/>
      <c r="X151" s="27">
        <f>'лист 1'!M152</f>
        <v>0</v>
      </c>
      <c r="Y151" s="31"/>
      <c r="Z151" s="27">
        <f>'лист 1'!N152</f>
        <v>0</v>
      </c>
      <c r="AA151" s="31">
        <v>870</v>
      </c>
      <c r="AB151" s="28">
        <f t="shared" si="36"/>
        <v>1.2604000000033011</v>
      </c>
      <c r="AC151" s="29">
        <f t="shared" si="37"/>
        <v>868.74536000000001</v>
      </c>
      <c r="AD151" s="29">
        <f t="shared" si="38"/>
        <v>2412.09</v>
      </c>
      <c r="AE151" s="30">
        <f>'лист 1'!P152</f>
        <v>0</v>
      </c>
      <c r="AF151" s="31"/>
      <c r="AG151" s="32">
        <f>'лист 1'!Q152</f>
        <v>0</v>
      </c>
      <c r="AH151" s="31"/>
      <c r="AI151" s="32">
        <f>'лист 1'!R152</f>
        <v>0</v>
      </c>
      <c r="AJ151" s="31"/>
      <c r="AK151" s="27">
        <f>'лист 1'!S152</f>
        <v>0.55427999999985156</v>
      </c>
      <c r="AL151" s="42"/>
      <c r="AM151" s="45">
        <f>'лист 1'!T152</f>
        <v>2.2886400000000018</v>
      </c>
      <c r="AN151" s="61"/>
      <c r="AO151" s="27">
        <f>'лист 1'!U152</f>
        <v>69.615780000000058</v>
      </c>
      <c r="AP151" s="31"/>
      <c r="AQ151" s="27">
        <f>'лист 1'!V152</f>
        <v>248.65784000000002</v>
      </c>
      <c r="AR151" s="31"/>
      <c r="AS151" s="27">
        <f>'лист 1'!W152</f>
        <v>629.85476000000006</v>
      </c>
      <c r="AT151" s="31"/>
      <c r="AU151" s="27">
        <f>'лист 1'!X152</f>
        <v>351.86222000000021</v>
      </c>
      <c r="AV151" s="31"/>
      <c r="AW151" s="27">
        <f>'лист 1'!Y152</f>
        <v>295.66001999999997</v>
      </c>
      <c r="AX151" s="31"/>
      <c r="AY151" s="27">
        <f>'лист 1'!Z152</f>
        <v>45.440220000000082</v>
      </c>
      <c r="AZ151" s="31"/>
      <c r="BA151" s="27">
        <f>'лист 1'!AA152</f>
        <v>0</v>
      </c>
      <c r="BB151" s="31">
        <v>1597.23</v>
      </c>
      <c r="BC151" s="28">
        <f t="shared" si="27"/>
        <v>-45.443359999997028</v>
      </c>
      <c r="BD151" s="33">
        <f t="shared" si="28"/>
        <v>1643.9337600000003</v>
      </c>
      <c r="BE151" s="34">
        <f t="shared" si="29"/>
        <v>1597.23</v>
      </c>
      <c r="BF151" s="55" t="s">
        <v>331</v>
      </c>
      <c r="BG151" s="39" t="s">
        <v>332</v>
      </c>
      <c r="BH151" s="84">
        <f>'лист 1'!AC152</f>
        <v>0</v>
      </c>
      <c r="BI151" s="107">
        <v>0</v>
      </c>
      <c r="BJ151" s="102">
        <f>'лист 1'!AD152</f>
        <v>0</v>
      </c>
      <c r="BK151" s="109"/>
      <c r="BL151" s="101"/>
      <c r="CF151" s="28">
        <f t="shared" si="30"/>
        <v>-45.443359999997028</v>
      </c>
      <c r="CG151" s="33">
        <f t="shared" si="31"/>
        <v>0</v>
      </c>
      <c r="CH151" s="34">
        <f t="shared" si="32"/>
        <v>0</v>
      </c>
      <c r="CI151" s="113" t="s">
        <v>331</v>
      </c>
      <c r="CJ151" s="36" t="s">
        <v>332</v>
      </c>
    </row>
    <row r="152" spans="1:88" s="21" customFormat="1" ht="14.45" hidden="1" customHeight="1" x14ac:dyDescent="0.25">
      <c r="A152" s="113" t="s">
        <v>333</v>
      </c>
      <c r="B152" s="36" t="s">
        <v>334</v>
      </c>
      <c r="C152" s="37">
        <v>841.20156999999972</v>
      </c>
      <c r="D152" s="30">
        <v>0</v>
      </c>
      <c r="E152" s="31">
        <v>500</v>
      </c>
      <c r="F152" s="21">
        <v>0</v>
      </c>
      <c r="G152" s="31"/>
      <c r="H152" s="27">
        <f>'лист 1'!E153</f>
        <v>0</v>
      </c>
      <c r="I152" s="31"/>
      <c r="J152" s="27">
        <f>'лист 1'!F153</f>
        <v>82.100000000000009</v>
      </c>
      <c r="K152" s="31"/>
      <c r="L152" s="27">
        <f>'лист 1'!G153</f>
        <v>549.19000000000005</v>
      </c>
      <c r="M152" s="31">
        <v>600</v>
      </c>
      <c r="N152" s="32">
        <v>1043.0800000000002</v>
      </c>
      <c r="O152" s="31">
        <v>1000</v>
      </c>
      <c r="P152" s="27">
        <f>'лист 1'!I153</f>
        <v>996.36</v>
      </c>
      <c r="Q152" s="31">
        <v>1500</v>
      </c>
      <c r="R152" s="27">
        <f>'лист 1'!J153</f>
        <v>1588.7261000000001</v>
      </c>
      <c r="S152" s="31">
        <v>2000</v>
      </c>
      <c r="T152" s="27">
        <f>'лист 1'!K153</f>
        <v>1130.22</v>
      </c>
      <c r="U152" s="31">
        <v>1000</v>
      </c>
      <c r="V152" s="27">
        <f>'лист 1'!L153</f>
        <v>99.982799999999941</v>
      </c>
      <c r="W152" s="31"/>
      <c r="X152" s="27">
        <f>'лист 1'!M153</f>
        <v>29.466240000000436</v>
      </c>
      <c r="Y152" s="31"/>
      <c r="Z152" s="27">
        <f>'лист 1'!N153</f>
        <v>0</v>
      </c>
      <c r="AA152" s="31"/>
      <c r="AB152" s="28">
        <f t="shared" si="36"/>
        <v>1922.0764299999987</v>
      </c>
      <c r="AC152" s="29">
        <f t="shared" si="37"/>
        <v>5519.125140000001</v>
      </c>
      <c r="AD152" s="29">
        <f t="shared" si="38"/>
        <v>6600</v>
      </c>
      <c r="AE152" s="30">
        <f>'лист 1'!P153</f>
        <v>0</v>
      </c>
      <c r="AF152" s="31"/>
      <c r="AG152" s="32">
        <f>'лист 1'!Q153</f>
        <v>4.2107400000000323</v>
      </c>
      <c r="AH152" s="31"/>
      <c r="AI152" s="32">
        <f>'лист 1'!R153</f>
        <v>86.49449999999959</v>
      </c>
      <c r="AJ152" s="31">
        <v>100</v>
      </c>
      <c r="AK152" s="27">
        <f>'лист 1'!S153</f>
        <v>135.1406799999998</v>
      </c>
      <c r="AL152" s="42"/>
      <c r="AM152" s="45">
        <f>'лист 1'!T153</f>
        <v>361.18363999999991</v>
      </c>
      <c r="AN152" s="44">
        <v>500</v>
      </c>
      <c r="AO152" s="27">
        <f>'лист 1'!U153</f>
        <v>1006.9908399999999</v>
      </c>
      <c r="AP152" s="31">
        <v>500</v>
      </c>
      <c r="AQ152" s="27">
        <f>'лист 1'!V153</f>
        <v>1426.91832</v>
      </c>
      <c r="AR152" s="31">
        <v>2000</v>
      </c>
      <c r="AS152" s="27">
        <f>'лист 1'!W153</f>
        <v>1160.7883400000005</v>
      </c>
      <c r="AT152" s="31">
        <v>1500</v>
      </c>
      <c r="AU152" s="27">
        <f>'лист 1'!X153</f>
        <v>680.9195600000005</v>
      </c>
      <c r="AV152" s="31"/>
      <c r="AW152" s="27">
        <f>'лист 1'!Y153</f>
        <v>94.195559999999048</v>
      </c>
      <c r="AX152" s="31"/>
      <c r="AY152" s="27">
        <f>'лист 1'!Z153</f>
        <v>11.955060000000886</v>
      </c>
      <c r="AZ152" s="31"/>
      <c r="BA152" s="27">
        <f>'лист 1'!AA153</f>
        <v>33.786480000001092</v>
      </c>
      <c r="BB152" s="31"/>
      <c r="BC152" s="28">
        <f t="shared" si="27"/>
        <v>1519.4927099999982</v>
      </c>
      <c r="BD152" s="33">
        <f t="shared" si="28"/>
        <v>5002.5837200000005</v>
      </c>
      <c r="BE152" s="34">
        <f t="shared" si="29"/>
        <v>4600</v>
      </c>
      <c r="BF152" s="35" t="s">
        <v>333</v>
      </c>
      <c r="BG152" s="36" t="s">
        <v>334</v>
      </c>
      <c r="BH152" s="84">
        <f>'лист 1'!AC153</f>
        <v>0</v>
      </c>
      <c r="BI152" s="107">
        <v>0</v>
      </c>
      <c r="BJ152" s="102">
        <f>'лист 1'!AD153</f>
        <v>0</v>
      </c>
      <c r="BK152" s="109"/>
      <c r="BL152" s="101"/>
      <c r="CF152" s="28">
        <f t="shared" si="30"/>
        <v>1519.4927099999982</v>
      </c>
      <c r="CG152" s="33">
        <f t="shared" si="31"/>
        <v>0</v>
      </c>
      <c r="CH152" s="34">
        <f t="shared" si="32"/>
        <v>0</v>
      </c>
      <c r="CI152" s="113" t="s">
        <v>333</v>
      </c>
      <c r="CJ152" s="36" t="s">
        <v>334</v>
      </c>
    </row>
    <row r="153" spans="1:88" s="21" customFormat="1" ht="15" x14ac:dyDescent="0.25">
      <c r="A153" s="113" t="s">
        <v>335</v>
      </c>
      <c r="B153" s="36" t="s">
        <v>108</v>
      </c>
      <c r="C153" s="37">
        <v>-479.75148999999999</v>
      </c>
      <c r="D153" s="30">
        <v>0</v>
      </c>
      <c r="E153" s="31"/>
      <c r="F153" s="21">
        <v>0</v>
      </c>
      <c r="G153" s="31"/>
      <c r="H153" s="27">
        <f>'лист 1'!E154</f>
        <v>0</v>
      </c>
      <c r="I153" s="31"/>
      <c r="J153" s="27">
        <f>'лист 1'!F154</f>
        <v>0</v>
      </c>
      <c r="K153" s="31"/>
      <c r="L153" s="27">
        <f>'лист 1'!G154</f>
        <v>0</v>
      </c>
      <c r="M153" s="31"/>
      <c r="N153" s="32">
        <v>0</v>
      </c>
      <c r="O153" s="31"/>
      <c r="P153" s="27">
        <f>'лист 1'!I154</f>
        <v>0</v>
      </c>
      <c r="Q153" s="31"/>
      <c r="R153" s="27">
        <f>'лист 1'!J154</f>
        <v>0</v>
      </c>
      <c r="S153" s="31"/>
      <c r="T153" s="27">
        <f>'лист 1'!K154</f>
        <v>0</v>
      </c>
      <c r="U153" s="31"/>
      <c r="V153" s="27">
        <f>'лист 1'!L154</f>
        <v>0</v>
      </c>
      <c r="W153" s="31"/>
      <c r="X153" s="27">
        <f>'лист 1'!M154</f>
        <v>0</v>
      </c>
      <c r="Y153" s="31"/>
      <c r="Z153" s="27">
        <f>'лист 1'!N154</f>
        <v>0</v>
      </c>
      <c r="AA153" s="31"/>
      <c r="AB153" s="28">
        <f t="shared" si="36"/>
        <v>-479.75148999999999</v>
      </c>
      <c r="AC153" s="29">
        <f t="shared" si="37"/>
        <v>0</v>
      </c>
      <c r="AD153" s="29">
        <f t="shared" si="38"/>
        <v>0</v>
      </c>
      <c r="AE153" s="30">
        <v>0</v>
      </c>
      <c r="AF153" s="31"/>
      <c r="AG153" s="32">
        <f>'лист 1'!Q154</f>
        <v>15.65</v>
      </c>
      <c r="AH153" s="31"/>
      <c r="AI153" s="32">
        <f>'лист 1'!R154</f>
        <v>6.7421999999999986</v>
      </c>
      <c r="AJ153" s="31"/>
      <c r="AK153" s="27">
        <f>'лист 1'!S154</f>
        <v>8.1263999999999985</v>
      </c>
      <c r="AL153" s="42"/>
      <c r="AM153" s="45">
        <f>'лист 1'!T154</f>
        <v>7.3742000000000001</v>
      </c>
      <c r="AN153" s="44"/>
      <c r="AO153" s="27">
        <f>'лист 1'!U154</f>
        <v>7.5222000000000016</v>
      </c>
      <c r="AP153" s="31"/>
      <c r="AQ153" s="27">
        <f>'лист 1'!V154</f>
        <v>7.971999999999996</v>
      </c>
      <c r="AR153" s="31"/>
      <c r="AS153" s="27">
        <f>'лист 1'!W154</f>
        <v>8.8125999999999998</v>
      </c>
      <c r="AT153" s="31"/>
      <c r="AU153" s="27">
        <f>'лист 1'!X154</f>
        <v>8.6240000000000023</v>
      </c>
      <c r="AV153" s="31"/>
      <c r="AW153" s="27">
        <f>'лист 1'!Y154</f>
        <v>8.6817999999999991</v>
      </c>
      <c r="AX153" s="31"/>
      <c r="AY153" s="27">
        <f>'лист 1'!Z154</f>
        <v>8.1890000000000018</v>
      </c>
      <c r="AZ153" s="31"/>
      <c r="BA153" s="27">
        <f>'лист 1'!AA154</f>
        <v>8.3623999999999938</v>
      </c>
      <c r="BB153" s="31"/>
      <c r="BC153" s="28">
        <f t="shared" si="27"/>
        <v>-575.80828999999994</v>
      </c>
      <c r="BD153" s="33">
        <f t="shared" si="28"/>
        <v>96.056799999999996</v>
      </c>
      <c r="BE153" s="34">
        <f t="shared" si="29"/>
        <v>0</v>
      </c>
      <c r="BF153" s="55" t="s">
        <v>335</v>
      </c>
      <c r="BG153" s="39" t="s">
        <v>108</v>
      </c>
      <c r="BH153" s="84">
        <f>'лист 1'!AC154</f>
        <v>7.9862000000000011</v>
      </c>
      <c r="BI153" s="107">
        <v>0</v>
      </c>
      <c r="BJ153" s="102">
        <f>'лист 1'!AD154</f>
        <v>0</v>
      </c>
      <c r="BK153" s="109"/>
      <c r="BL153" s="101"/>
      <c r="CF153" s="28">
        <f t="shared" si="30"/>
        <v>-583.79449</v>
      </c>
      <c r="CG153" s="33">
        <f t="shared" si="31"/>
        <v>7.9862000000000011</v>
      </c>
      <c r="CH153" s="34">
        <f t="shared" si="32"/>
        <v>0</v>
      </c>
      <c r="CI153" s="113" t="s">
        <v>335</v>
      </c>
      <c r="CJ153" s="36" t="s">
        <v>108</v>
      </c>
    </row>
    <row r="154" spans="1:88" s="21" customFormat="1" ht="14.45" hidden="1" customHeight="1" x14ac:dyDescent="0.25">
      <c r="A154" s="113" t="s">
        <v>336</v>
      </c>
      <c r="B154" s="36" t="s">
        <v>337</v>
      </c>
      <c r="C154" s="37">
        <v>-4039.0761799999973</v>
      </c>
      <c r="D154" s="30">
        <v>727.20000000000016</v>
      </c>
      <c r="E154" s="31">
        <v>4900</v>
      </c>
      <c r="F154" s="21">
        <v>1674.9700000000003</v>
      </c>
      <c r="G154" s="31">
        <v>1700</v>
      </c>
      <c r="H154" s="27">
        <f>'лист 1'!E155</f>
        <v>2031.8700000000003</v>
      </c>
      <c r="I154" s="31">
        <v>2100</v>
      </c>
      <c r="J154" s="27">
        <f>'лист 1'!F155</f>
        <v>1310.0800000000002</v>
      </c>
      <c r="K154" s="31">
        <v>1100</v>
      </c>
      <c r="L154" s="27">
        <f>'лист 1'!G155</f>
        <v>2705.53</v>
      </c>
      <c r="M154" s="31">
        <v>3000</v>
      </c>
      <c r="N154" s="32">
        <v>1915.4800000000002</v>
      </c>
      <c r="O154" s="31"/>
      <c r="P154" s="27">
        <f>'лист 1'!I155</f>
        <v>1977.62</v>
      </c>
      <c r="Q154" s="31">
        <v>4000</v>
      </c>
      <c r="R154" s="27">
        <f>'лист 1'!J155</f>
        <v>2158.5627400000076</v>
      </c>
      <c r="S154" s="31">
        <v>2200</v>
      </c>
      <c r="T154" s="27">
        <f>'лист 1'!K155</f>
        <v>2016.01</v>
      </c>
      <c r="U154" s="31">
        <v>2100</v>
      </c>
      <c r="V154" s="27">
        <f>'лист 1'!L155</f>
        <v>2517.8869000000223</v>
      </c>
      <c r="W154" s="31">
        <v>2600</v>
      </c>
      <c r="X154" s="27">
        <f>'лист 1'!M155</f>
        <v>658.76157999999032</v>
      </c>
      <c r="Y154" s="31"/>
      <c r="Z154" s="27">
        <f>'лист 1'!N155</f>
        <v>536.02483999999765</v>
      </c>
      <c r="AA154" s="31">
        <v>550</v>
      </c>
      <c r="AB154" s="28">
        <f t="shared" si="36"/>
        <v>-19.072240000016791</v>
      </c>
      <c r="AC154" s="29">
        <f t="shared" si="37"/>
        <v>20229.996060000019</v>
      </c>
      <c r="AD154" s="29">
        <f t="shared" si="38"/>
        <v>24250</v>
      </c>
      <c r="AE154" s="30">
        <f>'лист 1'!P155</f>
        <v>1216.9172399999893</v>
      </c>
      <c r="AF154" s="31"/>
      <c r="AG154" s="32">
        <f>'лист 1'!Q155</f>
        <v>1979.45</v>
      </c>
      <c r="AH154" s="31">
        <v>4000</v>
      </c>
      <c r="AI154" s="32">
        <f>'лист 1'!R155</f>
        <v>1578.6067999999852</v>
      </c>
      <c r="AJ154" s="31"/>
      <c r="AK154" s="27">
        <f>'лист 1'!S155</f>
        <v>443.74357999998392</v>
      </c>
      <c r="AL154" s="42">
        <v>1500</v>
      </c>
      <c r="AM154" s="45">
        <f>'лист 1'!T155</f>
        <v>3146.2558600000043</v>
      </c>
      <c r="AN154" s="44">
        <v>3500</v>
      </c>
      <c r="AO154" s="27">
        <f>'лист 1'!U155</f>
        <v>2008.3087999999984</v>
      </c>
      <c r="AP154" s="31">
        <v>2100</v>
      </c>
      <c r="AQ154" s="27">
        <f>'лист 1'!V155</f>
        <v>2297.6086000000091</v>
      </c>
      <c r="AR154" s="31">
        <v>2500</v>
      </c>
      <c r="AS154" s="27">
        <f>'лист 1'!W155</f>
        <v>2526.4769799999845</v>
      </c>
      <c r="AT154" s="31">
        <v>3000</v>
      </c>
      <c r="AU154" s="27">
        <f>'лист 1'!X155</f>
        <v>2543.3660800000043</v>
      </c>
      <c r="AV154" s="31"/>
      <c r="AW154" s="27">
        <f>'лист 1'!Y155</f>
        <v>3067.3559600000335</v>
      </c>
      <c r="AX154" s="31">
        <v>7500</v>
      </c>
      <c r="AY154" s="27">
        <f>'лист 1'!Z155</f>
        <v>674.62949999997534</v>
      </c>
      <c r="AZ154" s="31">
        <v>700</v>
      </c>
      <c r="BA154" s="27">
        <f>'лист 1'!AA155</f>
        <v>1367.208560000026</v>
      </c>
      <c r="BB154" s="31">
        <v>1500</v>
      </c>
      <c r="BC154" s="28">
        <f t="shared" si="27"/>
        <v>3430.9997999999932</v>
      </c>
      <c r="BD154" s="33">
        <f t="shared" si="28"/>
        <v>22849.92795999999</v>
      </c>
      <c r="BE154" s="34">
        <f t="shared" si="29"/>
        <v>26300</v>
      </c>
      <c r="BF154" s="57" t="s">
        <v>336</v>
      </c>
      <c r="BG154" s="62" t="s">
        <v>337</v>
      </c>
      <c r="BH154" s="84">
        <f>'лист 1'!AC155</f>
        <v>1568.4441999999765</v>
      </c>
      <c r="BI154" s="107">
        <v>1600</v>
      </c>
      <c r="BJ154" s="102">
        <f>'лист 1'!AD155</f>
        <v>0</v>
      </c>
      <c r="BK154" s="109"/>
      <c r="BL154" s="101"/>
      <c r="CF154" s="28">
        <f t="shared" si="30"/>
        <v>3462.555600000017</v>
      </c>
      <c r="CG154" s="33">
        <f t="shared" si="31"/>
        <v>1568.4441999999765</v>
      </c>
      <c r="CH154" s="34">
        <f t="shared" si="32"/>
        <v>1600</v>
      </c>
      <c r="CI154" s="113" t="s">
        <v>336</v>
      </c>
      <c r="CJ154" s="36" t="s">
        <v>337</v>
      </c>
    </row>
    <row r="155" spans="1:88" s="21" customFormat="1" ht="15" hidden="1" x14ac:dyDescent="0.25">
      <c r="A155" s="113" t="s">
        <v>338</v>
      </c>
      <c r="B155" s="36" t="s">
        <v>339</v>
      </c>
      <c r="C155" s="37">
        <v>-257.64713999999935</v>
      </c>
      <c r="D155" s="30">
        <v>0</v>
      </c>
      <c r="E155" s="31"/>
      <c r="F155" s="21">
        <v>0</v>
      </c>
      <c r="G155" s="31"/>
      <c r="H155" s="27">
        <f>'лист 1'!E156</f>
        <v>0</v>
      </c>
      <c r="I155" s="31"/>
      <c r="J155" s="27">
        <f>'лист 1'!F156</f>
        <v>0</v>
      </c>
      <c r="K155" s="31"/>
      <c r="L155" s="27">
        <f>'лист 1'!G156</f>
        <v>0</v>
      </c>
      <c r="M155" s="31"/>
      <c r="N155" s="32">
        <v>0</v>
      </c>
      <c r="O155" s="31"/>
      <c r="P155" s="27">
        <f>'лист 1'!I156</f>
        <v>0</v>
      </c>
      <c r="Q155" s="31"/>
      <c r="R155" s="27">
        <v>0</v>
      </c>
      <c r="S155" s="31"/>
      <c r="T155" s="27">
        <f>'лист 1'!K156</f>
        <v>0</v>
      </c>
      <c r="U155" s="31"/>
      <c r="V155" s="27">
        <f>'лист 1'!L156</f>
        <v>0</v>
      </c>
      <c r="W155" s="31"/>
      <c r="X155" s="27">
        <f>'лист 1'!M156</f>
        <v>0</v>
      </c>
      <c r="Y155" s="31">
        <v>300</v>
      </c>
      <c r="Z155" s="27">
        <f>'лист 1'!N156</f>
        <v>0</v>
      </c>
      <c r="AA155" s="31"/>
      <c r="AB155" s="28">
        <f t="shared" si="36"/>
        <v>42.352860000000646</v>
      </c>
      <c r="AC155" s="29">
        <f t="shared" si="37"/>
        <v>0</v>
      </c>
      <c r="AD155" s="29">
        <f t="shared" si="38"/>
        <v>300</v>
      </c>
      <c r="AE155" s="30">
        <f>'лист 1'!P156</f>
        <v>0</v>
      </c>
      <c r="AF155" s="31"/>
      <c r="AG155" s="32">
        <f>'лист 1'!Q156</f>
        <v>0</v>
      </c>
      <c r="AH155" s="31"/>
      <c r="AI155" s="32">
        <f>'лист 1'!R156</f>
        <v>0</v>
      </c>
      <c r="AJ155" s="31"/>
      <c r="AK155" s="27">
        <f>'лист 1'!S156</f>
        <v>0</v>
      </c>
      <c r="AL155" s="42"/>
      <c r="AM155" s="45">
        <f>'лист 1'!T156</f>
        <v>0</v>
      </c>
      <c r="AN155" s="44"/>
      <c r="AO155" s="27">
        <f>'лист 1'!U156</f>
        <v>0</v>
      </c>
      <c r="AP155" s="31"/>
      <c r="AQ155" s="27">
        <f>'лист 1'!V156</f>
        <v>0</v>
      </c>
      <c r="AR155" s="31"/>
      <c r="AS155" s="27">
        <f>'лист 1'!W156</f>
        <v>0</v>
      </c>
      <c r="AT155" s="31"/>
      <c r="AU155" s="27">
        <f>'лист 1'!X156</f>
        <v>0</v>
      </c>
      <c r="AV155" s="31"/>
      <c r="AW155" s="27">
        <f>'лист 1'!Y156</f>
        <v>0</v>
      </c>
      <c r="AX155" s="31"/>
      <c r="AY155" s="27">
        <f>'лист 1'!Z156</f>
        <v>0</v>
      </c>
      <c r="AZ155" s="31"/>
      <c r="BA155" s="27">
        <f>'лист 1'!AA156</f>
        <v>0</v>
      </c>
      <c r="BB155" s="31"/>
      <c r="BC155" s="28">
        <f t="shared" si="27"/>
        <v>42.352860000000646</v>
      </c>
      <c r="BD155" s="33">
        <f t="shared" si="28"/>
        <v>0</v>
      </c>
      <c r="BE155" s="34">
        <f t="shared" si="29"/>
        <v>0</v>
      </c>
      <c r="BF155" s="35" t="s">
        <v>338</v>
      </c>
      <c r="BG155" s="36" t="s">
        <v>339</v>
      </c>
      <c r="BH155" s="84">
        <f>'лист 1'!AC156</f>
        <v>0</v>
      </c>
      <c r="BI155" s="107">
        <v>0</v>
      </c>
      <c r="BJ155" s="102">
        <f>'лист 1'!AD156</f>
        <v>0</v>
      </c>
      <c r="BK155" s="109"/>
      <c r="BL155" s="101"/>
      <c r="CF155" s="28">
        <f t="shared" si="30"/>
        <v>42.352860000000646</v>
      </c>
      <c r="CG155" s="33">
        <f t="shared" si="31"/>
        <v>0</v>
      </c>
      <c r="CH155" s="34">
        <f t="shared" si="32"/>
        <v>0</v>
      </c>
      <c r="CI155" s="113" t="s">
        <v>338</v>
      </c>
      <c r="CJ155" s="36" t="s">
        <v>339</v>
      </c>
    </row>
    <row r="156" spans="1:88" s="21" customFormat="1" hidden="1" thickBot="1" x14ac:dyDescent="0.3">
      <c r="A156" s="114" t="s">
        <v>340</v>
      </c>
      <c r="B156" s="63" t="s">
        <v>341</v>
      </c>
      <c r="C156" s="64">
        <v>469.46422000000166</v>
      </c>
      <c r="D156" s="65">
        <v>0</v>
      </c>
      <c r="E156" s="66"/>
      <c r="F156" s="67">
        <v>0</v>
      </c>
      <c r="G156" s="66"/>
      <c r="H156" s="41">
        <f>'лист 1'!E157</f>
        <v>0</v>
      </c>
      <c r="I156" s="66"/>
      <c r="J156" s="41">
        <f>'лист 1'!F157</f>
        <v>0</v>
      </c>
      <c r="K156" s="66"/>
      <c r="L156" s="27">
        <f>'лист 1'!G157</f>
        <v>267.47000000000003</v>
      </c>
      <c r="M156" s="66"/>
      <c r="N156" s="68">
        <v>4632.05</v>
      </c>
      <c r="O156" s="66"/>
      <c r="P156" s="41">
        <f>'лист 1'!I157</f>
        <v>4614.9799999999996</v>
      </c>
      <c r="Q156" s="66">
        <v>4500</v>
      </c>
      <c r="R156" s="27">
        <f>'лист 1'!J157</f>
        <v>5758.3761399999894</v>
      </c>
      <c r="S156" s="66">
        <v>4600</v>
      </c>
      <c r="T156" s="21">
        <v>5277.46</v>
      </c>
      <c r="U156" s="66">
        <v>5710</v>
      </c>
      <c r="V156" s="27">
        <f>'лист 1'!L157</f>
        <v>13383.707800000055</v>
      </c>
      <c r="W156" s="66">
        <v>5300</v>
      </c>
      <c r="X156" s="27">
        <f>'лист 1'!M157</f>
        <v>1042.422419999968</v>
      </c>
      <c r="Y156" s="66">
        <v>7000</v>
      </c>
      <c r="Z156" s="27">
        <f>'лист 1'!N157</f>
        <v>0</v>
      </c>
      <c r="AA156" s="66"/>
      <c r="AB156" s="28">
        <f t="shared" si="36"/>
        <v>-7397.0021400000114</v>
      </c>
      <c r="AC156" s="29">
        <f t="shared" si="37"/>
        <v>34976.466360000013</v>
      </c>
      <c r="AD156" s="29">
        <f t="shared" si="38"/>
        <v>27110</v>
      </c>
      <c r="AE156" s="30">
        <f>'лист 1'!P157</f>
        <v>0</v>
      </c>
      <c r="AF156" s="66"/>
      <c r="AG156" s="32">
        <f>'лист 1'!Q157</f>
        <v>0</v>
      </c>
      <c r="AH156" s="66"/>
      <c r="AI156" s="32">
        <f>'лист 1'!R157</f>
        <v>0</v>
      </c>
      <c r="AJ156" s="66">
        <v>2000</v>
      </c>
      <c r="AK156" s="27">
        <f>'лист 1'!S157</f>
        <v>0</v>
      </c>
      <c r="AL156" s="69">
        <v>3000</v>
      </c>
      <c r="AM156" s="70">
        <f>'лист 1'!T157</f>
        <v>24.486660000012488</v>
      </c>
      <c r="AN156" s="71">
        <v>2500</v>
      </c>
      <c r="AO156" s="27">
        <f>'лист 1'!U157</f>
        <v>4302.0208600000069</v>
      </c>
      <c r="AP156" s="66"/>
      <c r="AQ156" s="27">
        <f>'лист 1'!V157</f>
        <v>5405.0762600000053</v>
      </c>
      <c r="AR156" s="66">
        <v>4400</v>
      </c>
      <c r="AS156" s="27">
        <f>'лист 1'!W157</f>
        <v>7082.6629999999577</v>
      </c>
      <c r="AT156" s="66">
        <v>5300</v>
      </c>
      <c r="AU156" s="27">
        <f>'лист 1'!X157</f>
        <v>7741.41518000003</v>
      </c>
      <c r="AV156" s="66">
        <v>7100</v>
      </c>
      <c r="AW156" s="27">
        <f>'лист 1'!Y157</f>
        <v>8953.1805399999557</v>
      </c>
      <c r="AX156" s="66">
        <v>7750</v>
      </c>
      <c r="AY156" s="27">
        <f>'лист 1'!Z157</f>
        <v>0</v>
      </c>
      <c r="AZ156" s="66">
        <v>4500</v>
      </c>
      <c r="BA156" s="27">
        <f>'лист 1'!AA157</f>
        <v>0</v>
      </c>
      <c r="BB156" s="31">
        <v>4400</v>
      </c>
      <c r="BC156" s="28">
        <f t="shared" si="27"/>
        <v>44.155360000018845</v>
      </c>
      <c r="BD156" s="33">
        <f t="shared" si="28"/>
        <v>33508.84249999997</v>
      </c>
      <c r="BE156" s="34">
        <f t="shared" si="29"/>
        <v>40950</v>
      </c>
      <c r="BF156" s="72" t="s">
        <v>340</v>
      </c>
      <c r="BG156" s="73" t="s">
        <v>341</v>
      </c>
      <c r="BH156" s="84">
        <f>'лист 1'!AC157</f>
        <v>0</v>
      </c>
      <c r="BI156" s="107">
        <v>0</v>
      </c>
      <c r="BJ156" s="102">
        <f>'лист 1'!AD157</f>
        <v>0</v>
      </c>
      <c r="BK156" s="109"/>
      <c r="BL156" s="101"/>
      <c r="CF156" s="28">
        <f t="shared" si="30"/>
        <v>44.155360000018845</v>
      </c>
      <c r="CG156" s="33">
        <f t="shared" si="31"/>
        <v>0</v>
      </c>
      <c r="CH156" s="34">
        <f t="shared" si="32"/>
        <v>0</v>
      </c>
      <c r="CI156" s="114" t="s">
        <v>340</v>
      </c>
      <c r="CJ156" s="63" t="s">
        <v>341</v>
      </c>
    </row>
    <row r="157" spans="1:88" s="21" customFormat="1" ht="15" hidden="1" x14ac:dyDescent="0.25">
      <c r="A157" s="115" t="s">
        <v>342</v>
      </c>
      <c r="B157" s="75"/>
      <c r="C157" s="76"/>
      <c r="D157" s="77"/>
      <c r="E157" s="78"/>
      <c r="F157" s="79"/>
      <c r="G157" s="79"/>
      <c r="H157" s="79"/>
      <c r="I157" s="79"/>
      <c r="J157" s="79"/>
      <c r="K157" s="79"/>
      <c r="L157" s="27" t="s">
        <v>2</v>
      </c>
      <c r="M157" s="79"/>
      <c r="N157" s="79"/>
      <c r="O157" s="80"/>
      <c r="P157" s="43"/>
      <c r="Q157" s="81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28" t="e">
        <f t="shared" si="36"/>
        <v>#VALUE!</v>
      </c>
      <c r="AC157" s="29" t="e">
        <f t="shared" si="37"/>
        <v>#VALUE!</v>
      </c>
      <c r="AD157" s="29">
        <f t="shared" si="38"/>
        <v>0</v>
      </c>
      <c r="AE157" s="77"/>
      <c r="AF157" s="78"/>
      <c r="AG157" s="79"/>
      <c r="AH157" s="79"/>
      <c r="AI157" s="79"/>
      <c r="AJ157" s="79"/>
      <c r="AK157" s="79"/>
      <c r="AL157" s="79"/>
      <c r="AM157" s="27" t="s">
        <v>2</v>
      </c>
      <c r="AN157" s="79"/>
      <c r="AO157" s="79"/>
      <c r="AP157" s="80"/>
      <c r="AQ157" s="43"/>
      <c r="AR157" s="81"/>
      <c r="AS157" s="79"/>
      <c r="AT157" s="79"/>
      <c r="AU157" s="79"/>
      <c r="AV157" s="79"/>
      <c r="AW157" s="79"/>
      <c r="AX157" s="79"/>
      <c r="AY157" s="79"/>
      <c r="AZ157" s="79"/>
      <c r="BA157" s="79"/>
      <c r="BB157" s="79"/>
      <c r="BC157" s="28" t="e">
        <f t="shared" si="27"/>
        <v>#VALUE!</v>
      </c>
      <c r="BD157" s="33" t="e">
        <f t="shared" si="28"/>
        <v>#VALUE!</v>
      </c>
      <c r="BE157" s="34">
        <f t="shared" si="29"/>
        <v>0</v>
      </c>
      <c r="BF157" s="74" t="s">
        <v>342</v>
      </c>
      <c r="BH157" s="32">
        <f>'лист 1'!AC158</f>
        <v>0</v>
      </c>
      <c r="BI157" s="106">
        <v>0</v>
      </c>
      <c r="BJ157" s="103">
        <f>'лист 1'!AD158</f>
        <v>0</v>
      </c>
      <c r="BK157" s="109"/>
      <c r="BL157" s="101"/>
      <c r="CF157" s="28" t="e">
        <f t="shared" si="30"/>
        <v>#VALUE!</v>
      </c>
      <c r="CG157" s="33">
        <f t="shared" si="31"/>
        <v>0</v>
      </c>
      <c r="CH157" s="34">
        <f t="shared" si="32"/>
        <v>0</v>
      </c>
      <c r="CI157" s="115" t="s">
        <v>342</v>
      </c>
      <c r="CJ157" s="82"/>
    </row>
    <row r="158" spans="1:88" s="21" customFormat="1" ht="15" hidden="1" x14ac:dyDescent="0.25">
      <c r="A158" s="113" t="s">
        <v>343</v>
      </c>
      <c r="B158" s="83"/>
      <c r="C158" s="37"/>
      <c r="D158" s="30"/>
      <c r="E158" s="31"/>
      <c r="F158" s="32"/>
      <c r="G158" s="32"/>
      <c r="H158" s="27"/>
      <c r="I158" s="32"/>
      <c r="J158" s="27"/>
      <c r="K158" s="32"/>
      <c r="L158" s="27"/>
      <c r="M158" s="32"/>
      <c r="N158" s="32"/>
      <c r="O158" s="84"/>
      <c r="P158" s="45"/>
      <c r="Q158" s="44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28">
        <f t="shared" si="36"/>
        <v>0</v>
      </c>
      <c r="AC158" s="29">
        <f t="shared" si="37"/>
        <v>0</v>
      </c>
      <c r="AD158" s="29">
        <f t="shared" si="38"/>
        <v>0</v>
      </c>
      <c r="AE158" s="30"/>
      <c r="AF158" s="31"/>
      <c r="AG158" s="32"/>
      <c r="AH158" s="32"/>
      <c r="AI158" s="27"/>
      <c r="AJ158" s="32"/>
      <c r="AK158" s="27"/>
      <c r="AL158" s="32"/>
      <c r="AM158" s="27"/>
      <c r="AN158" s="32"/>
      <c r="AO158" s="32"/>
      <c r="AP158" s="84"/>
      <c r="AQ158" s="45"/>
      <c r="AR158" s="44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28">
        <f t="shared" si="27"/>
        <v>0</v>
      </c>
      <c r="BD158" s="33">
        <f t="shared" si="28"/>
        <v>0</v>
      </c>
      <c r="BE158" s="34">
        <f t="shared" si="29"/>
        <v>0</v>
      </c>
      <c r="BF158" s="35" t="s">
        <v>343</v>
      </c>
      <c r="BH158" s="32">
        <f>'лист 1'!AC159</f>
        <v>0</v>
      </c>
      <c r="BI158" s="21">
        <v>0</v>
      </c>
      <c r="BJ158" s="103">
        <f>'лист 1'!AD159</f>
        <v>0</v>
      </c>
      <c r="BK158" s="109"/>
      <c r="BL158" s="101"/>
      <c r="CF158" s="28">
        <f t="shared" si="30"/>
        <v>0</v>
      </c>
      <c r="CG158" s="33">
        <f t="shared" si="31"/>
        <v>0</v>
      </c>
      <c r="CH158" s="34">
        <f t="shared" si="32"/>
        <v>0</v>
      </c>
      <c r="CI158" s="113" t="s">
        <v>343</v>
      </c>
      <c r="CJ158" s="82"/>
    </row>
    <row r="159" spans="1:88" s="21" customFormat="1" ht="15" hidden="1" x14ac:dyDescent="0.25">
      <c r="A159" s="118" t="s">
        <v>344</v>
      </c>
      <c r="B159" s="83"/>
      <c r="C159" s="37"/>
      <c r="D159" s="86"/>
      <c r="E159" s="31"/>
      <c r="F159" s="32"/>
      <c r="G159" s="32"/>
      <c r="H159" s="27"/>
      <c r="I159" s="32"/>
      <c r="J159" s="27"/>
      <c r="K159" s="32"/>
      <c r="L159" s="27"/>
      <c r="M159" s="32"/>
      <c r="N159" s="32"/>
      <c r="O159" s="84"/>
      <c r="P159" s="45"/>
      <c r="Q159" s="44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28">
        <f t="shared" si="36"/>
        <v>0</v>
      </c>
      <c r="AC159" s="29">
        <f t="shared" si="37"/>
        <v>0</v>
      </c>
      <c r="AD159" s="29">
        <f t="shared" si="38"/>
        <v>0</v>
      </c>
      <c r="AE159" s="86"/>
      <c r="AF159" s="31"/>
      <c r="AG159" s="32"/>
      <c r="AH159" s="32"/>
      <c r="AI159" s="27"/>
      <c r="AJ159" s="32"/>
      <c r="AK159" s="27"/>
      <c r="AL159" s="32"/>
      <c r="AM159" s="27"/>
      <c r="AN159" s="32"/>
      <c r="AO159" s="32"/>
      <c r="AP159" s="84"/>
      <c r="AQ159" s="45"/>
      <c r="AR159" s="44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28">
        <f t="shared" si="27"/>
        <v>0</v>
      </c>
      <c r="BD159" s="33">
        <f t="shared" si="28"/>
        <v>0</v>
      </c>
      <c r="BE159" s="34">
        <f t="shared" si="29"/>
        <v>0</v>
      </c>
      <c r="BF159" s="85" t="s">
        <v>344</v>
      </c>
      <c r="BH159" s="32">
        <f>'лист 1'!AC160</f>
        <v>0</v>
      </c>
      <c r="BI159" s="21">
        <v>0</v>
      </c>
      <c r="BJ159" s="103">
        <f>'лист 1'!AD160</f>
        <v>0</v>
      </c>
      <c r="BK159" s="109"/>
      <c r="BL159" s="101"/>
      <c r="CF159" s="28">
        <f t="shared" si="30"/>
        <v>0</v>
      </c>
      <c r="CG159" s="33">
        <f t="shared" si="31"/>
        <v>0</v>
      </c>
      <c r="CH159" s="34">
        <f t="shared" si="32"/>
        <v>0</v>
      </c>
      <c r="CI159" s="113" t="s">
        <v>344</v>
      </c>
      <c r="CJ159" s="82"/>
    </row>
    <row r="160" spans="1:88" s="21" customFormat="1" hidden="1" thickBot="1" x14ac:dyDescent="0.3">
      <c r="A160" s="116" t="s">
        <v>345</v>
      </c>
      <c r="B160" s="88"/>
      <c r="C160" s="89"/>
      <c r="D160" s="90"/>
      <c r="E160" s="91"/>
      <c r="F160" s="92"/>
      <c r="G160" s="92"/>
      <c r="H160" s="93"/>
      <c r="I160" s="92"/>
      <c r="J160" s="93"/>
      <c r="K160" s="92"/>
      <c r="L160" s="27"/>
      <c r="M160" s="92"/>
      <c r="N160" s="92"/>
      <c r="O160" s="94"/>
      <c r="P160" s="70"/>
      <c r="Q160" s="95"/>
      <c r="R160" s="92"/>
      <c r="S160" s="92"/>
      <c r="T160" s="92"/>
      <c r="U160" s="92"/>
      <c r="V160" s="92"/>
      <c r="W160" s="92"/>
      <c r="X160" s="92"/>
      <c r="Y160" s="92"/>
      <c r="Z160" s="92"/>
      <c r="AA160" s="92"/>
      <c r="AB160" s="28">
        <f t="shared" si="36"/>
        <v>0</v>
      </c>
      <c r="AC160" s="29">
        <f t="shared" si="37"/>
        <v>0</v>
      </c>
      <c r="AD160" s="29">
        <f t="shared" si="38"/>
        <v>0</v>
      </c>
      <c r="AE160" s="90"/>
      <c r="AF160" s="91"/>
      <c r="AG160" s="92"/>
      <c r="AH160" s="92"/>
      <c r="AI160" s="93"/>
      <c r="AJ160" s="92"/>
      <c r="AK160" s="93"/>
      <c r="AL160" s="92"/>
      <c r="AM160" s="27"/>
      <c r="AN160" s="92"/>
      <c r="AO160" s="92"/>
      <c r="AP160" s="94"/>
      <c r="AQ160" s="70"/>
      <c r="AR160" s="95"/>
      <c r="AS160" s="92"/>
      <c r="AT160" s="92"/>
      <c r="AU160" s="92"/>
      <c r="AV160" s="92"/>
      <c r="AW160" s="92"/>
      <c r="AX160" s="92"/>
      <c r="AY160" s="92"/>
      <c r="AZ160" s="92"/>
      <c r="BA160" s="92"/>
      <c r="BB160" s="92"/>
      <c r="BC160" s="28">
        <f t="shared" si="27"/>
        <v>0</v>
      </c>
      <c r="BD160" s="33">
        <f t="shared" si="28"/>
        <v>0</v>
      </c>
      <c r="BE160" s="34">
        <f t="shared" si="29"/>
        <v>0</v>
      </c>
      <c r="BF160" s="87" t="s">
        <v>345</v>
      </c>
      <c r="BH160" s="32">
        <f>'лист 1'!AC161</f>
        <v>0</v>
      </c>
      <c r="BI160" s="21">
        <v>0</v>
      </c>
      <c r="BJ160" s="103">
        <f>'лист 1'!AD161</f>
        <v>0</v>
      </c>
      <c r="BK160" s="109"/>
      <c r="BL160" s="101"/>
      <c r="CF160" s="28">
        <f t="shared" si="30"/>
        <v>0</v>
      </c>
      <c r="CG160" s="33">
        <f t="shared" si="31"/>
        <v>0</v>
      </c>
      <c r="CH160" s="34">
        <f t="shared" si="32"/>
        <v>0</v>
      </c>
      <c r="CI160" s="116" t="s">
        <v>345</v>
      </c>
      <c r="CJ160" s="82"/>
    </row>
    <row r="161" spans="1:88" ht="15" hidden="1" customHeight="1" thickBot="1" x14ac:dyDescent="0.3">
      <c r="A161" s="119"/>
      <c r="B161" s="96" t="s">
        <v>346</v>
      </c>
      <c r="C161" s="97">
        <f>SUBTOTAL(9,C3:C160)</f>
        <v>-147932.15392000013</v>
      </c>
      <c r="D161" s="98">
        <v>328689.09999999998</v>
      </c>
      <c r="E161" s="99">
        <f>SUM(E3:E156)</f>
        <v>472562.68</v>
      </c>
      <c r="F161" s="100">
        <f>SUM(F3:F160)</f>
        <v>293908.4600000002</v>
      </c>
      <c r="G161" s="100">
        <f>SUM(G3:G156)</f>
        <v>338181.04000000004</v>
      </c>
      <c r="H161" s="100">
        <f>SUM(H3:H156)</f>
        <v>213847.56999999998</v>
      </c>
      <c r="I161" s="100">
        <f>SUM(I3:I156)</f>
        <v>307559.23</v>
      </c>
      <c r="J161" s="100">
        <f>SUM(J3:J156)</f>
        <v>164419.47</v>
      </c>
      <c r="K161" s="100">
        <f>SUM(K3:K156)</f>
        <v>221798.72000000003</v>
      </c>
      <c r="L161" s="27">
        <f>'лист 1'!G162</f>
        <v>210151.76000000007</v>
      </c>
      <c r="M161" s="100">
        <f>SUM(M3:M156)</f>
        <v>186929.5</v>
      </c>
      <c r="N161" s="100">
        <f>SUM(N3:N156)</f>
        <v>164161.62000000002</v>
      </c>
      <c r="O161" s="100">
        <f>SUM(O3:O156)</f>
        <v>128170.28000000003</v>
      </c>
      <c r="P161" s="100">
        <f>SUM(P3:P156)</f>
        <v>177891.87999999998</v>
      </c>
      <c r="Q161" s="99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28">
        <f t="shared" si="36"/>
        <v>-45800.563920000277</v>
      </c>
      <c r="AC161" s="29">
        <f t="shared" si="37"/>
        <v>1553069.86</v>
      </c>
      <c r="AD161" s="29">
        <f t="shared" si="38"/>
        <v>1655201.45</v>
      </c>
      <c r="AE161" s="98">
        <v>328689.09999999998</v>
      </c>
      <c r="AF161" s="99">
        <f>SUM(AF3:AF156)</f>
        <v>253851.82455550003</v>
      </c>
      <c r="AG161" s="100">
        <f>SUM(AG3:AG160)</f>
        <v>288975.84480000043</v>
      </c>
      <c r="AH161" s="100">
        <f t="shared" ref="AH161:AQ161" si="39">SUM(AH3:AH156)</f>
        <v>351242.31999999995</v>
      </c>
      <c r="AI161" s="100">
        <f t="shared" si="39"/>
        <v>231450.2345399996</v>
      </c>
      <c r="AJ161" s="100">
        <f t="shared" si="39"/>
        <v>232992.52000000005</v>
      </c>
      <c r="AK161" s="100">
        <f t="shared" si="39"/>
        <v>205361.94494000013</v>
      </c>
      <c r="AL161" s="100">
        <f t="shared" si="39"/>
        <v>266399.84999999998</v>
      </c>
      <c r="AM161" s="100">
        <f t="shared" si="39"/>
        <v>255104.97368000008</v>
      </c>
      <c r="AN161" s="100">
        <f t="shared" si="39"/>
        <v>153438.96</v>
      </c>
      <c r="AO161" s="100">
        <f t="shared" si="39"/>
        <v>191068.59085999991</v>
      </c>
      <c r="AP161" s="100">
        <f t="shared" si="39"/>
        <v>215755.63999999996</v>
      </c>
      <c r="AQ161" s="100">
        <f t="shared" si="39"/>
        <v>219608.13988000024</v>
      </c>
      <c r="AR161" s="100">
        <f t="shared" ref="AR161:BB161" si="40">SUM(AR3:AR156)</f>
        <v>175281.38</v>
      </c>
      <c r="AS161" s="100">
        <f t="shared" si="40"/>
        <v>259909.75293999986</v>
      </c>
      <c r="AT161" s="100">
        <f t="shared" si="40"/>
        <v>262644.12</v>
      </c>
      <c r="AU161" s="100">
        <f t="shared" si="40"/>
        <v>241872.47569999992</v>
      </c>
      <c r="AV161" s="100">
        <f t="shared" si="40"/>
        <v>180570.87999999998</v>
      </c>
      <c r="AW161" s="100">
        <f t="shared" si="40"/>
        <v>332456.1024400001</v>
      </c>
      <c r="AX161" s="100">
        <f t="shared" si="40"/>
        <v>292534.12</v>
      </c>
      <c r="AY161" s="100">
        <f t="shared" si="40"/>
        <v>307442.81883999991</v>
      </c>
      <c r="AZ161" s="100">
        <f>SUM(AZ3:AZ156)</f>
        <v>259886.80000000005</v>
      </c>
      <c r="BA161" s="100">
        <f t="shared" si="40"/>
        <v>347116.39126000024</v>
      </c>
      <c r="BB161" s="100">
        <f t="shared" si="40"/>
        <v>443082.09999999992</v>
      </c>
      <c r="BC161" s="28">
        <f t="shared" si="27"/>
        <v>-167176.41924450005</v>
      </c>
      <c r="BD161" s="33">
        <f t="shared" si="28"/>
        <v>3209056.3698800001</v>
      </c>
      <c r="BE161" s="34">
        <f t="shared" si="29"/>
        <v>3087680.5145555004</v>
      </c>
      <c r="BH161" s="32">
        <f>'лист 1'!AC162</f>
        <v>0</v>
      </c>
      <c r="BI161" s="21">
        <v>1</v>
      </c>
      <c r="CF161" s="28">
        <f>BE161-(CG161-CH161)</f>
        <v>3087681.5145555004</v>
      </c>
      <c r="CG161" s="33">
        <f t="shared" si="31"/>
        <v>0</v>
      </c>
      <c r="CH161" s="34">
        <f t="shared" si="32"/>
        <v>1</v>
      </c>
    </row>
    <row r="162" spans="1:88" ht="14.45" hidden="1" customHeight="1" x14ac:dyDescent="0.25">
      <c r="B162" t="s">
        <v>347</v>
      </c>
      <c r="C162" s="1" t="e">
        <f>C3:C156</f>
        <v>#VALUE!</v>
      </c>
      <c r="N162" s="1">
        <f>D161+F161+H161+J161+L161+N161</f>
        <v>1375177.9800000002</v>
      </c>
      <c r="O162" s="1">
        <f>C161+D161+F161+H161+J161+L161+N161</f>
        <v>1227245.8260800003</v>
      </c>
      <c r="U162" s="1" t="s">
        <v>2</v>
      </c>
      <c r="BG162" s="8">
        <f>SUM(BC3:BC156)</f>
        <v>-217194.60146850091</v>
      </c>
      <c r="CJ162" s="9">
        <f>SUM(CF3:CF156)</f>
        <v>-233747.49352850061</v>
      </c>
    </row>
    <row r="163" spans="1:88" ht="14.45" hidden="1" customHeight="1" x14ac:dyDescent="0.25">
      <c r="B163" t="s">
        <v>348</v>
      </c>
      <c r="O163" s="1">
        <f>E161+G161+I161+K161+M161+O161</f>
        <v>1655201.45</v>
      </c>
      <c r="U163" s="1" t="s">
        <v>2</v>
      </c>
      <c r="V163" s="1" t="s">
        <v>2</v>
      </c>
      <c r="BG163" s="8"/>
      <c r="CJ163" s="9"/>
    </row>
    <row r="164" spans="1:88" hidden="1" x14ac:dyDescent="0.25">
      <c r="AA164" s="1" t="s">
        <v>2</v>
      </c>
    </row>
    <row r="165" spans="1:88" hidden="1" x14ac:dyDescent="0.25">
      <c r="AJ165" s="3" t="s">
        <v>2</v>
      </c>
    </row>
    <row r="167" spans="1:88" x14ac:dyDescent="0.25">
      <c r="W167" s="1" t="s">
        <v>2</v>
      </c>
    </row>
    <row r="168" spans="1:88" x14ac:dyDescent="0.25">
      <c r="T168" s="1" t="s">
        <v>2</v>
      </c>
    </row>
    <row r="169" spans="1:88" x14ac:dyDescent="0.25">
      <c r="I169" s="1" t="s">
        <v>2</v>
      </c>
      <c r="K169" s="1" t="s">
        <v>2</v>
      </c>
    </row>
    <row r="171" spans="1:88" x14ac:dyDescent="0.25">
      <c r="J171" s="1" t="s">
        <v>2</v>
      </c>
      <c r="T171" s="1" t="s">
        <v>2</v>
      </c>
      <c r="AB171" s="1" t="s">
        <v>2</v>
      </c>
    </row>
    <row r="173" spans="1:88" x14ac:dyDescent="0.25">
      <c r="C173" s="1" t="s">
        <v>2</v>
      </c>
      <c r="F173" s="1" t="s">
        <v>2</v>
      </c>
    </row>
    <row r="177" spans="6:10" x14ac:dyDescent="0.25">
      <c r="J177" s="1" t="s">
        <v>2</v>
      </c>
    </row>
    <row r="182" spans="6:10" x14ac:dyDescent="0.25">
      <c r="F182" s="1" t="s">
        <v>2</v>
      </c>
    </row>
    <row r="364" spans="1:1" x14ac:dyDescent="0.25">
      <c r="A364" s="121">
        <v>45533</v>
      </c>
    </row>
  </sheetData>
  <autoFilter ref="A2:DV165">
    <filterColumn colId="83">
      <customFilters>
        <customFilter operator="lessThan" val="-1"/>
      </customFilters>
    </filterColumn>
  </autoFilter>
  <mergeCells count="1">
    <mergeCell ref="AE1:BB1"/>
  </mergeCells>
  <conditionalFormatting sqref="AB3:AD161">
    <cfRule type="cellIs" dxfId="3" priority="5" operator="lessThan">
      <formula>-500</formula>
    </cfRule>
  </conditionalFormatting>
  <conditionalFormatting sqref="BC3:BC161">
    <cfRule type="cellIs" dxfId="2" priority="3" operator="lessThan">
      <formula>-500</formula>
    </cfRule>
  </conditionalFormatting>
  <conditionalFormatting sqref="CF3:CF160">
    <cfRule type="cellIs" dxfId="1" priority="2" operator="lessThan">
      <formula>-500</formula>
    </cfRule>
  </conditionalFormatting>
  <conditionalFormatting sqref="CF161">
    <cfRule type="cellIs" dxfId="0" priority="1" operator="lessThan">
      <formula>-500</formula>
    </cfRule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68"/>
  <sheetViews>
    <sheetView workbookViewId="0">
      <selection activeCell="AJ32" sqref="AJ32"/>
    </sheetView>
  </sheetViews>
  <sheetFormatPr defaultRowHeight="15" x14ac:dyDescent="0.25"/>
  <cols>
    <col min="1" max="1" width="9.140625" style="122"/>
    <col min="2" max="2" width="8.85546875" style="122" customWidth="1"/>
    <col min="3" max="11" width="8.85546875" style="122" hidden="1" customWidth="1"/>
    <col min="12" max="12" width="11.28515625" style="122" hidden="1" customWidth="1"/>
    <col min="13" max="13" width="10" style="122" hidden="1" customWidth="1"/>
    <col min="14" max="14" width="10.28515625" style="122" hidden="1" customWidth="1"/>
    <col min="15" max="15" width="14" style="122" hidden="1" customWidth="1"/>
    <col min="16" max="16" width="12.7109375" style="122" hidden="1" customWidth="1"/>
    <col min="17" max="17" width="11.85546875" style="122" hidden="1" customWidth="1"/>
    <col min="18" max="18" width="13.5703125" style="122" hidden="1" customWidth="1"/>
    <col min="19" max="19" width="12.85546875" style="122" hidden="1" customWidth="1"/>
    <col min="20" max="20" width="10.28515625" style="122" hidden="1" customWidth="1"/>
    <col min="21" max="21" width="10.7109375" style="122" hidden="1" customWidth="1"/>
    <col min="22" max="22" width="10.140625" style="122" hidden="1" customWidth="1"/>
    <col min="23" max="23" width="10.28515625" style="122" hidden="1" customWidth="1"/>
    <col min="24" max="24" width="11.140625" style="122" hidden="1" customWidth="1"/>
    <col min="25" max="25" width="13.85546875" style="122" hidden="1" customWidth="1"/>
    <col min="26" max="27" width="13.7109375" style="122" hidden="1" customWidth="1"/>
    <col min="28" max="28" width="0" style="122" hidden="1" customWidth="1"/>
    <col min="29" max="29" width="11.85546875" style="122" customWidth="1"/>
    <col min="30" max="16384" width="9.140625" style="122"/>
  </cols>
  <sheetData>
    <row r="1" spans="1:41" x14ac:dyDescent="0.25">
      <c r="B1" s="123" t="s">
        <v>349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4"/>
      <c r="P1" s="123" t="s">
        <v>350</v>
      </c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F1" s="125" t="s">
        <v>350</v>
      </c>
    </row>
    <row r="2" spans="1:41" x14ac:dyDescent="0.25">
      <c r="A2" s="126" t="s">
        <v>351</v>
      </c>
      <c r="B2" s="127" t="s">
        <v>3</v>
      </c>
      <c r="C2" s="128" t="s">
        <v>352</v>
      </c>
      <c r="D2" s="128" t="s">
        <v>353</v>
      </c>
      <c r="E2" s="128" t="s">
        <v>354</v>
      </c>
      <c r="F2" s="128" t="s">
        <v>355</v>
      </c>
      <c r="G2" s="128" t="s">
        <v>356</v>
      </c>
      <c r="H2" s="128" t="s">
        <v>357</v>
      </c>
      <c r="I2" s="128" t="s">
        <v>358</v>
      </c>
      <c r="J2" s="128" t="s">
        <v>359</v>
      </c>
      <c r="K2" s="128" t="s">
        <v>360</v>
      </c>
      <c r="L2" s="128" t="s">
        <v>361</v>
      </c>
      <c r="M2" s="128" t="s">
        <v>26</v>
      </c>
      <c r="N2" s="128" t="s">
        <v>28</v>
      </c>
      <c r="O2" s="129" t="s">
        <v>362</v>
      </c>
      <c r="P2" s="128" t="s">
        <v>352</v>
      </c>
      <c r="Q2" s="128" t="s">
        <v>353</v>
      </c>
      <c r="R2" s="128" t="s">
        <v>354</v>
      </c>
      <c r="S2" s="128" t="s">
        <v>355</v>
      </c>
      <c r="T2" s="128" t="s">
        <v>356</v>
      </c>
      <c r="U2" s="128" t="s">
        <v>357</v>
      </c>
      <c r="V2" s="128" t="s">
        <v>358</v>
      </c>
      <c r="W2" s="128" t="s">
        <v>359</v>
      </c>
      <c r="X2" s="128" t="s">
        <v>360</v>
      </c>
      <c r="Y2" s="128" t="s">
        <v>361</v>
      </c>
      <c r="Z2" s="128" t="s">
        <v>26</v>
      </c>
      <c r="AA2" s="128" t="s">
        <v>28</v>
      </c>
      <c r="AB2" s="127" t="s">
        <v>3</v>
      </c>
      <c r="AC2" s="128" t="s">
        <v>352</v>
      </c>
      <c r="AD2" s="128" t="s">
        <v>353</v>
      </c>
      <c r="AE2" s="128" t="s">
        <v>354</v>
      </c>
      <c r="AF2" s="128" t="s">
        <v>355</v>
      </c>
      <c r="AG2" s="128" t="s">
        <v>356</v>
      </c>
      <c r="AH2" s="128" t="s">
        <v>357</v>
      </c>
      <c r="AI2" s="128" t="s">
        <v>358</v>
      </c>
      <c r="AJ2" s="128" t="s">
        <v>359</v>
      </c>
      <c r="AK2" s="128" t="s">
        <v>360</v>
      </c>
      <c r="AL2" s="128" t="s">
        <v>361</v>
      </c>
      <c r="AM2" s="128" t="s">
        <v>26</v>
      </c>
      <c r="AN2" s="128" t="s">
        <v>28</v>
      </c>
      <c r="AO2" s="127" t="s">
        <v>3</v>
      </c>
    </row>
    <row r="3" spans="1:41" x14ac:dyDescent="0.25">
      <c r="A3" s="126" t="s">
        <v>363</v>
      </c>
      <c r="B3" s="127"/>
      <c r="C3" s="128" t="s">
        <v>364</v>
      </c>
      <c r="D3" s="128" t="s">
        <v>364</v>
      </c>
      <c r="E3" s="128" t="s">
        <v>364</v>
      </c>
      <c r="F3" s="128" t="s">
        <v>364</v>
      </c>
      <c r="G3" s="128" t="s">
        <v>364</v>
      </c>
      <c r="H3" s="128" t="s">
        <v>364</v>
      </c>
      <c r="I3" s="128" t="s">
        <v>364</v>
      </c>
      <c r="J3" s="128" t="s">
        <v>364</v>
      </c>
      <c r="K3" s="128" t="s">
        <v>364</v>
      </c>
      <c r="L3" s="128" t="s">
        <v>364</v>
      </c>
      <c r="M3" s="128" t="s">
        <v>364</v>
      </c>
      <c r="N3" s="128" t="s">
        <v>364</v>
      </c>
      <c r="O3" s="129" t="s">
        <v>364</v>
      </c>
      <c r="P3" s="128" t="s">
        <v>365</v>
      </c>
      <c r="Q3" s="128" t="s">
        <v>365</v>
      </c>
      <c r="R3" s="128" t="s">
        <v>365</v>
      </c>
      <c r="S3" s="128" t="s">
        <v>365</v>
      </c>
      <c r="T3" s="128" t="s">
        <v>365</v>
      </c>
      <c r="U3" s="128" t="s">
        <v>365</v>
      </c>
      <c r="V3" s="128" t="s">
        <v>365</v>
      </c>
      <c r="W3" s="128" t="s">
        <v>365</v>
      </c>
      <c r="X3" s="128" t="s">
        <v>365</v>
      </c>
      <c r="Y3" s="128" t="s">
        <v>365</v>
      </c>
      <c r="Z3" s="128" t="s">
        <v>365</v>
      </c>
      <c r="AA3" s="128" t="s">
        <v>365</v>
      </c>
      <c r="AB3" s="127"/>
      <c r="AC3" s="128" t="s">
        <v>366</v>
      </c>
      <c r="AD3" s="128" t="s">
        <v>366</v>
      </c>
      <c r="AE3" s="128" t="s">
        <v>366</v>
      </c>
      <c r="AF3" s="128" t="s">
        <v>366</v>
      </c>
      <c r="AG3" s="128" t="s">
        <v>366</v>
      </c>
      <c r="AH3" s="128" t="s">
        <v>366</v>
      </c>
      <c r="AI3" s="128" t="s">
        <v>366</v>
      </c>
      <c r="AJ3" s="128" t="s">
        <v>366</v>
      </c>
      <c r="AK3" s="128" t="s">
        <v>366</v>
      </c>
      <c r="AL3" s="128" t="s">
        <v>366</v>
      </c>
      <c r="AM3" s="128" t="s">
        <v>366</v>
      </c>
      <c r="AN3" s="128" t="s">
        <v>366</v>
      </c>
      <c r="AO3" s="127"/>
    </row>
    <row r="4" spans="1:41" x14ac:dyDescent="0.25">
      <c r="A4" s="130" t="s">
        <v>367</v>
      </c>
      <c r="B4" s="131" t="s">
        <v>38</v>
      </c>
      <c r="C4" s="122">
        <v>0</v>
      </c>
      <c r="D4" s="122">
        <v>3.24</v>
      </c>
      <c r="E4" s="122">
        <v>8.2100000000000009</v>
      </c>
      <c r="F4" s="122">
        <v>8.2100000000000009</v>
      </c>
      <c r="G4" s="122">
        <v>2376.94</v>
      </c>
      <c r="H4" s="122">
        <v>2047.91</v>
      </c>
      <c r="I4" s="122">
        <v>2120.06</v>
      </c>
      <c r="J4" s="122">
        <v>2724.6200400000052</v>
      </c>
      <c r="K4" s="122">
        <v>1849.07</v>
      </c>
      <c r="L4" s="132">
        <v>2361.711299999999</v>
      </c>
      <c r="M4" s="133">
        <v>1.7670999999966259</v>
      </c>
      <c r="N4" s="134">
        <v>1.7405800000046838</v>
      </c>
      <c r="O4" s="135"/>
      <c r="P4" s="132">
        <v>1.6428600000105689</v>
      </c>
      <c r="Q4" s="134">
        <v>1.9196999999918261</v>
      </c>
      <c r="R4" s="134">
        <v>1.5479000000046834</v>
      </c>
      <c r="S4" s="134">
        <v>2.2822399999939078</v>
      </c>
      <c r="T4" s="134">
        <v>2559.0953400000139</v>
      </c>
      <c r="U4" s="134">
        <v>3500.5556599999868</v>
      </c>
      <c r="V4" s="134">
        <v>3910.8472399999928</v>
      </c>
      <c r="W4" s="136">
        <v>4269.6741400000019</v>
      </c>
      <c r="X4" s="136">
        <v>2452.3128800000241</v>
      </c>
      <c r="Y4" s="136">
        <v>1683.447319999965</v>
      </c>
      <c r="Z4" s="136">
        <v>15.6353600000218</v>
      </c>
      <c r="AA4" s="136">
        <v>18.759260000002943</v>
      </c>
      <c r="AB4" s="131" t="s">
        <v>38</v>
      </c>
      <c r="AC4" s="136">
        <v>6.7894800000029143</v>
      </c>
      <c r="AO4" s="131" t="s">
        <v>38</v>
      </c>
    </row>
    <row r="5" spans="1:41" x14ac:dyDescent="0.25">
      <c r="A5" s="130" t="s">
        <v>368</v>
      </c>
      <c r="B5" s="131" t="s">
        <v>40</v>
      </c>
      <c r="C5" s="122">
        <v>0</v>
      </c>
      <c r="D5" s="122">
        <v>0</v>
      </c>
      <c r="E5" s="122">
        <v>0</v>
      </c>
      <c r="F5" s="122">
        <v>0</v>
      </c>
      <c r="G5" s="122">
        <v>0</v>
      </c>
      <c r="H5" s="122">
        <v>0</v>
      </c>
      <c r="I5" s="122">
        <v>0</v>
      </c>
      <c r="J5" s="122">
        <v>9.605459999999999</v>
      </c>
      <c r="K5" s="122">
        <v>0</v>
      </c>
      <c r="L5" s="132">
        <v>0</v>
      </c>
      <c r="M5" s="133">
        <v>0</v>
      </c>
      <c r="N5" s="134">
        <v>0</v>
      </c>
      <c r="O5" s="135"/>
      <c r="P5" s="132">
        <v>0</v>
      </c>
      <c r="Q5" s="134">
        <v>0</v>
      </c>
      <c r="R5" s="134">
        <v>0</v>
      </c>
      <c r="S5" s="134">
        <v>0</v>
      </c>
      <c r="T5" s="134">
        <v>0</v>
      </c>
      <c r="U5" s="134">
        <v>0</v>
      </c>
      <c r="V5" s="134">
        <v>0</v>
      </c>
      <c r="W5" s="136">
        <v>0</v>
      </c>
      <c r="X5" s="136">
        <v>0</v>
      </c>
      <c r="Y5" s="136">
        <v>0</v>
      </c>
      <c r="Z5" s="136">
        <v>0</v>
      </c>
      <c r="AA5" s="136">
        <v>0</v>
      </c>
      <c r="AB5" s="131" t="s">
        <v>40</v>
      </c>
      <c r="AC5" s="136">
        <v>0</v>
      </c>
      <c r="AO5" s="131" t="s">
        <v>40</v>
      </c>
    </row>
    <row r="6" spans="1:41" x14ac:dyDescent="0.25">
      <c r="A6" s="130" t="s">
        <v>369</v>
      </c>
      <c r="B6" s="131" t="s">
        <v>42</v>
      </c>
      <c r="C6" s="122">
        <v>0</v>
      </c>
      <c r="D6" s="122">
        <v>0</v>
      </c>
      <c r="E6" s="122">
        <v>0</v>
      </c>
      <c r="F6" s="122">
        <v>0</v>
      </c>
      <c r="G6" s="122">
        <v>0</v>
      </c>
      <c r="H6" s="122">
        <v>0</v>
      </c>
      <c r="I6" s="122">
        <v>0</v>
      </c>
      <c r="J6" s="122">
        <v>7.8148799999999996</v>
      </c>
      <c r="K6" s="122">
        <v>0</v>
      </c>
      <c r="L6" s="132">
        <v>0</v>
      </c>
      <c r="M6" s="133">
        <v>0</v>
      </c>
      <c r="N6" s="134">
        <v>0</v>
      </c>
      <c r="O6" s="135"/>
      <c r="P6" s="132">
        <v>8.9400000000029855E-3</v>
      </c>
      <c r="Q6" s="134">
        <v>3.7000000000000036E-3</v>
      </c>
      <c r="R6" s="134">
        <v>3.7000000000000036E-3</v>
      </c>
      <c r="S6" s="134">
        <v>0</v>
      </c>
      <c r="T6" s="134">
        <v>8.9399999999950439E-3</v>
      </c>
      <c r="U6" s="134">
        <v>0</v>
      </c>
      <c r="V6" s="134">
        <v>0</v>
      </c>
      <c r="W6" s="136">
        <v>0</v>
      </c>
      <c r="X6" s="136">
        <v>0.15220000000000464</v>
      </c>
      <c r="Y6" s="136">
        <v>8.8419999999996696E-2</v>
      </c>
      <c r="Z6" s="136">
        <v>5.8000000000004402E-2</v>
      </c>
      <c r="AA6" s="136">
        <v>1.4499999999994385E-2</v>
      </c>
      <c r="AB6" s="131" t="s">
        <v>42</v>
      </c>
      <c r="AC6" s="136">
        <v>2.4639999999997775E-2</v>
      </c>
      <c r="AO6" s="131" t="s">
        <v>42</v>
      </c>
    </row>
    <row r="7" spans="1:41" x14ac:dyDescent="0.25">
      <c r="A7" s="130" t="s">
        <v>370</v>
      </c>
      <c r="B7" s="131" t="s">
        <v>371</v>
      </c>
      <c r="C7" s="122">
        <v>0</v>
      </c>
      <c r="D7" s="122">
        <v>0</v>
      </c>
      <c r="E7" s="122">
        <v>0</v>
      </c>
      <c r="F7" s="122">
        <v>0</v>
      </c>
      <c r="G7" s="122">
        <v>0</v>
      </c>
      <c r="H7" s="122">
        <v>0</v>
      </c>
      <c r="I7" s="122">
        <v>0</v>
      </c>
      <c r="J7" s="122">
        <v>17.064840000000011</v>
      </c>
      <c r="K7" s="122">
        <v>26.1</v>
      </c>
      <c r="L7" s="132">
        <v>20.320620000000218</v>
      </c>
      <c r="M7" s="133">
        <v>0</v>
      </c>
      <c r="N7" s="134">
        <v>0</v>
      </c>
      <c r="O7" s="135"/>
      <c r="P7" s="132">
        <v>0</v>
      </c>
      <c r="Q7" s="134">
        <v>0</v>
      </c>
      <c r="R7" s="134">
        <v>0</v>
      </c>
      <c r="S7" s="134">
        <v>7.6705199999995282</v>
      </c>
      <c r="T7" s="134">
        <v>0.62580000000044711</v>
      </c>
      <c r="U7" s="134">
        <v>1.6985999999994714</v>
      </c>
      <c r="V7" s="134">
        <v>34.131159999999916</v>
      </c>
      <c r="W7" s="136">
        <v>103.2887599999998</v>
      </c>
      <c r="X7" s="136">
        <v>0</v>
      </c>
      <c r="Y7" s="136">
        <v>0</v>
      </c>
      <c r="Z7" s="136">
        <v>0</v>
      </c>
      <c r="AA7" s="136">
        <v>0</v>
      </c>
      <c r="AB7" s="131" t="s">
        <v>43</v>
      </c>
      <c r="AC7" s="136">
        <v>20.673400000000001</v>
      </c>
      <c r="AO7" s="131" t="s">
        <v>371</v>
      </c>
    </row>
    <row r="8" spans="1:41" x14ac:dyDescent="0.25">
      <c r="A8" s="130" t="s">
        <v>372</v>
      </c>
      <c r="B8" s="131" t="s">
        <v>45</v>
      </c>
      <c r="C8" s="122">
        <v>14656.45</v>
      </c>
      <c r="D8" s="122">
        <v>11933.62</v>
      </c>
      <c r="E8" s="122">
        <v>6879.0500000000011</v>
      </c>
      <c r="F8" s="122">
        <v>5460.35</v>
      </c>
      <c r="G8" s="122">
        <v>4139.6400000000003</v>
      </c>
      <c r="H8" s="122">
        <v>3689.8500000000004</v>
      </c>
      <c r="I8" s="122">
        <v>4703.4399999999996</v>
      </c>
      <c r="J8" s="122">
        <v>3373.3835999999928</v>
      </c>
      <c r="K8" s="122">
        <v>2551.7800000000002</v>
      </c>
      <c r="L8" s="132">
        <v>6656.1746199999916</v>
      </c>
      <c r="M8" s="133">
        <v>8646.5044400000006</v>
      </c>
      <c r="N8" s="134">
        <v>11809.054179999997</v>
      </c>
      <c r="O8" s="135"/>
      <c r="P8" s="132">
        <v>9368.1234600000025</v>
      </c>
      <c r="Q8" s="134">
        <v>11380.619840000018</v>
      </c>
      <c r="R8" s="134">
        <v>8135.1905800000004</v>
      </c>
      <c r="S8" s="134">
        <v>7162.3301199999787</v>
      </c>
      <c r="T8" s="134">
        <v>6656.1721800000205</v>
      </c>
      <c r="U8" s="134">
        <v>4493.259479999977</v>
      </c>
      <c r="V8" s="134">
        <v>5347.4010399999988</v>
      </c>
      <c r="W8" s="136">
        <v>5486.2857600000325</v>
      </c>
      <c r="X8" s="136">
        <v>5617.8876599999739</v>
      </c>
      <c r="Y8" s="136">
        <v>7279.4058400000176</v>
      </c>
      <c r="Z8" s="136">
        <v>8132.0769599999876</v>
      </c>
      <c r="AA8" s="136">
        <v>11233.689620000016</v>
      </c>
      <c r="AB8" s="131" t="s">
        <v>45</v>
      </c>
      <c r="AC8" s="136">
        <v>14567.755139999987</v>
      </c>
      <c r="AO8" s="131" t="s">
        <v>45</v>
      </c>
    </row>
    <row r="9" spans="1:41" x14ac:dyDescent="0.25">
      <c r="A9" s="130" t="s">
        <v>373</v>
      </c>
      <c r="B9" s="131" t="s">
        <v>47</v>
      </c>
      <c r="C9" s="122">
        <v>0</v>
      </c>
      <c r="D9" s="122">
        <v>0</v>
      </c>
      <c r="E9" s="122">
        <v>0</v>
      </c>
      <c r="F9" s="122">
        <v>57.470000000000006</v>
      </c>
      <c r="G9" s="122">
        <v>1862.5100000000002</v>
      </c>
      <c r="H9" s="122">
        <v>532.33000000000004</v>
      </c>
      <c r="I9" s="122">
        <v>96.8</v>
      </c>
      <c r="J9" s="122">
        <v>751.46160000000509</v>
      </c>
      <c r="K9" s="122">
        <v>1022.61</v>
      </c>
      <c r="L9" s="132">
        <v>688.58417999999494</v>
      </c>
      <c r="M9" s="133">
        <v>170.79869999999607</v>
      </c>
      <c r="N9" s="134">
        <v>0.63473999999921937</v>
      </c>
      <c r="O9" s="135"/>
      <c r="P9" s="132">
        <v>0</v>
      </c>
      <c r="Q9" s="134">
        <v>0</v>
      </c>
      <c r="R9" s="134">
        <v>0</v>
      </c>
      <c r="S9" s="134">
        <v>2.7088199999989593</v>
      </c>
      <c r="T9" s="134">
        <v>2536.6014999999966</v>
      </c>
      <c r="U9" s="134">
        <v>585.97534000000553</v>
      </c>
      <c r="V9" s="134">
        <v>714.97470000000635</v>
      </c>
      <c r="W9" s="136">
        <v>1820.8928799999994</v>
      </c>
      <c r="X9" s="136">
        <v>1585.9463200000032</v>
      </c>
      <c r="Y9" s="136">
        <v>482.89721999999591</v>
      </c>
      <c r="Z9" s="136">
        <v>141.50369999999927</v>
      </c>
      <c r="AA9" s="136">
        <v>0</v>
      </c>
      <c r="AB9" s="131" t="s">
        <v>47</v>
      </c>
      <c r="AC9" s="136">
        <v>0</v>
      </c>
      <c r="AO9" s="131" t="s">
        <v>47</v>
      </c>
    </row>
    <row r="10" spans="1:41" x14ac:dyDescent="0.25">
      <c r="A10" s="130" t="s">
        <v>374</v>
      </c>
      <c r="B10" s="131" t="s">
        <v>49</v>
      </c>
      <c r="C10" s="122">
        <v>8307.3100000000013</v>
      </c>
      <c r="D10" s="122">
        <v>6029.3300000000008</v>
      </c>
      <c r="E10" s="122">
        <v>3478.7200000000003</v>
      </c>
      <c r="F10" s="122">
        <v>1518.13</v>
      </c>
      <c r="G10" s="122">
        <v>563.66000000000008</v>
      </c>
      <c r="H10" s="122">
        <v>340.92000000000007</v>
      </c>
      <c r="I10" s="122">
        <v>413.09999999999997</v>
      </c>
      <c r="J10" s="122">
        <v>367.15766000000485</v>
      </c>
      <c r="K10" s="122">
        <v>412.41</v>
      </c>
      <c r="L10" s="132">
        <v>3122.7592599999957</v>
      </c>
      <c r="M10" s="133">
        <v>6142.4795999999969</v>
      </c>
      <c r="N10" s="134">
        <v>8027.8659199999947</v>
      </c>
      <c r="O10" s="135"/>
      <c r="P10" s="132">
        <v>6862.506539999993</v>
      </c>
      <c r="Q10" s="134">
        <v>7373.4944200000118</v>
      </c>
      <c r="R10" s="134">
        <v>6134.0094200000021</v>
      </c>
      <c r="S10" s="134">
        <v>2589.0892200000071</v>
      </c>
      <c r="T10" s="134">
        <v>1324.0317799999809</v>
      </c>
      <c r="U10" s="134">
        <v>368.82036000000056</v>
      </c>
      <c r="V10" s="134">
        <v>317.46860000001266</v>
      </c>
      <c r="W10" s="136">
        <v>848.06848000000025</v>
      </c>
      <c r="X10" s="136">
        <v>1252.9188999999867</v>
      </c>
      <c r="Y10" s="136">
        <v>3554.6561399999973</v>
      </c>
      <c r="Z10" s="136">
        <v>5253.9930999999997</v>
      </c>
      <c r="AA10" s="136">
        <v>8713.90164</v>
      </c>
      <c r="AB10" s="131" t="s">
        <v>49</v>
      </c>
      <c r="AC10" s="136">
        <v>12019.580560000006</v>
      </c>
      <c r="AO10" s="131" t="s">
        <v>49</v>
      </c>
    </row>
    <row r="11" spans="1:41" x14ac:dyDescent="0.25">
      <c r="A11" s="130" t="s">
        <v>375</v>
      </c>
      <c r="B11" s="131" t="s">
        <v>51</v>
      </c>
      <c r="C11" s="122">
        <v>5687.4000000000015</v>
      </c>
      <c r="D11" s="122">
        <v>5594.7000000000007</v>
      </c>
      <c r="E11" s="122">
        <v>4783.670000000001</v>
      </c>
      <c r="F11" s="122">
        <v>4688.6100000000006</v>
      </c>
      <c r="G11" s="122">
        <v>3918.0000000000005</v>
      </c>
      <c r="H11" s="122">
        <v>4338.63</v>
      </c>
      <c r="I11" s="122">
        <v>5517.32</v>
      </c>
      <c r="J11" s="122">
        <v>4826.3071999999747</v>
      </c>
      <c r="K11" s="122">
        <v>4420.49</v>
      </c>
      <c r="L11" s="132">
        <v>4846.3503199999977</v>
      </c>
      <c r="M11" s="133">
        <v>5289.1631799999204</v>
      </c>
      <c r="N11" s="134">
        <v>5684.8742800000109</v>
      </c>
      <c r="O11" s="135"/>
      <c r="P11" s="132">
        <v>5067.4957599999907</v>
      </c>
      <c r="Q11" s="134">
        <v>4976.4991200000104</v>
      </c>
      <c r="R11" s="134">
        <v>5240.2596799999865</v>
      </c>
      <c r="S11" s="134">
        <v>5165.2885799999658</v>
      </c>
      <c r="T11" s="134">
        <v>4508.381860000015</v>
      </c>
      <c r="U11" s="134">
        <v>4318.6535000000431</v>
      </c>
      <c r="V11" s="134">
        <v>5529.4199599999911</v>
      </c>
      <c r="W11" s="136">
        <v>5846.4616199999764</v>
      </c>
      <c r="X11" s="136">
        <v>5455.0644600000041</v>
      </c>
      <c r="Y11" s="136">
        <v>5805.9272400000955</v>
      </c>
      <c r="Z11" s="136">
        <v>6054.6487599999209</v>
      </c>
      <c r="AA11" s="136">
        <v>6978.9754000000121</v>
      </c>
      <c r="AB11" s="131" t="s">
        <v>51</v>
      </c>
      <c r="AC11" s="136">
        <v>6769.6702399999576</v>
      </c>
      <c r="AO11" s="131" t="s">
        <v>51</v>
      </c>
    </row>
    <row r="12" spans="1:41" x14ac:dyDescent="0.25">
      <c r="A12" s="130" t="s">
        <v>376</v>
      </c>
      <c r="B12" s="131" t="s">
        <v>53</v>
      </c>
      <c r="C12" s="122">
        <v>8.2100000000000009</v>
      </c>
      <c r="D12" s="122">
        <v>11.450000000000001</v>
      </c>
      <c r="E12" s="122">
        <v>0</v>
      </c>
      <c r="F12" s="122">
        <v>0</v>
      </c>
      <c r="G12" s="122">
        <v>0</v>
      </c>
      <c r="H12" s="122">
        <v>0</v>
      </c>
      <c r="I12" s="122">
        <v>8.94</v>
      </c>
      <c r="J12" s="122">
        <v>10.117939999999638</v>
      </c>
      <c r="K12" s="122">
        <v>5.77</v>
      </c>
      <c r="L12" s="132">
        <v>6.1687999999992957</v>
      </c>
      <c r="M12" s="133">
        <v>5.9733600000006932</v>
      </c>
      <c r="N12" s="134">
        <v>6.3497599999995025</v>
      </c>
      <c r="O12" s="135"/>
      <c r="P12" s="132">
        <v>5.7288800000007267</v>
      </c>
      <c r="Q12" s="134">
        <v>5.6965199999998797</v>
      </c>
      <c r="R12" s="134">
        <v>6.2856399999994066</v>
      </c>
      <c r="S12" s="134">
        <v>6.8263800000013406</v>
      </c>
      <c r="T12" s="134">
        <v>6.1694200000001223</v>
      </c>
      <c r="U12" s="134">
        <v>6.2782599999996522</v>
      </c>
      <c r="V12" s="134">
        <v>6.3981799999988294</v>
      </c>
      <c r="W12" s="136">
        <v>6.7951600000014647</v>
      </c>
      <c r="X12" s="136">
        <v>6.6979199999999732</v>
      </c>
      <c r="Y12" s="136">
        <v>6.5470399999997477</v>
      </c>
      <c r="Z12" s="136">
        <v>6.145500000000343</v>
      </c>
      <c r="AA12" s="136">
        <v>6.6933599999985933</v>
      </c>
      <c r="AB12" s="131" t="s">
        <v>53</v>
      </c>
      <c r="AC12" s="136">
        <v>6.1992400000000636</v>
      </c>
      <c r="AO12" s="131" t="s">
        <v>53</v>
      </c>
    </row>
    <row r="13" spans="1:41" x14ac:dyDescent="0.25">
      <c r="A13" s="130" t="s">
        <v>377</v>
      </c>
      <c r="B13" s="131" t="s">
        <v>55</v>
      </c>
      <c r="C13" s="122">
        <v>0</v>
      </c>
      <c r="D13" s="122">
        <v>0</v>
      </c>
      <c r="E13" s="122">
        <v>0</v>
      </c>
      <c r="F13" s="122">
        <v>0</v>
      </c>
      <c r="G13" s="122">
        <v>8.2100000000000009</v>
      </c>
      <c r="H13" s="122">
        <v>24.630000000000003</v>
      </c>
      <c r="I13" s="122">
        <v>0</v>
      </c>
      <c r="J13" s="122">
        <v>120.0693600000001</v>
      </c>
      <c r="K13" s="122">
        <v>119.85</v>
      </c>
      <c r="L13" s="132">
        <v>113.7078600000002</v>
      </c>
      <c r="M13" s="133">
        <v>7.1788199999999751</v>
      </c>
      <c r="N13" s="134">
        <v>0</v>
      </c>
      <c r="O13" s="135"/>
      <c r="P13" s="132">
        <v>0.19667999999992275</v>
      </c>
      <c r="Q13" s="134">
        <v>0</v>
      </c>
      <c r="R13" s="134">
        <v>1.0817400000000832</v>
      </c>
      <c r="S13" s="134">
        <v>0</v>
      </c>
      <c r="T13" s="134">
        <v>6.3205799999999428</v>
      </c>
      <c r="U13" s="134">
        <v>32.273399999999867</v>
      </c>
      <c r="V13" s="134">
        <v>32.22492000000026</v>
      </c>
      <c r="W13" s="136">
        <v>50.994059999999969</v>
      </c>
      <c r="X13" s="136">
        <v>247.80131999999989</v>
      </c>
      <c r="Y13" s="136">
        <v>113.72010000000004</v>
      </c>
      <c r="Z13" s="136">
        <v>6.7633800000000202</v>
      </c>
      <c r="AA13" s="136">
        <v>0</v>
      </c>
      <c r="AB13" s="131" t="s">
        <v>55</v>
      </c>
      <c r="AC13" s="136">
        <v>0</v>
      </c>
      <c r="AO13" s="131" t="s">
        <v>55</v>
      </c>
    </row>
    <row r="14" spans="1:41" x14ac:dyDescent="0.25">
      <c r="A14" s="130" t="s">
        <v>378</v>
      </c>
      <c r="B14" s="131" t="s">
        <v>57</v>
      </c>
      <c r="C14" s="122">
        <v>0</v>
      </c>
      <c r="D14" s="122">
        <v>0</v>
      </c>
      <c r="E14" s="122">
        <v>0</v>
      </c>
      <c r="F14" s="122">
        <v>0</v>
      </c>
      <c r="G14" s="122">
        <v>0</v>
      </c>
      <c r="H14" s="122">
        <v>0</v>
      </c>
      <c r="I14" s="122">
        <v>0</v>
      </c>
      <c r="J14" s="122">
        <v>0</v>
      </c>
      <c r="K14" s="122">
        <v>0</v>
      </c>
      <c r="L14" s="132">
        <v>0</v>
      </c>
      <c r="M14" s="132">
        <v>0</v>
      </c>
      <c r="N14" s="132">
        <v>0</v>
      </c>
      <c r="O14" s="132"/>
      <c r="P14" s="132">
        <v>0</v>
      </c>
      <c r="Q14" s="134">
        <v>210.03120000000001</v>
      </c>
      <c r="R14" s="134">
        <v>182.75</v>
      </c>
      <c r="S14" s="132">
        <v>122.33</v>
      </c>
      <c r="T14" s="134">
        <v>1151.0617999999999</v>
      </c>
      <c r="U14" s="122">
        <v>0</v>
      </c>
      <c r="V14" s="134">
        <v>337.25460000000015</v>
      </c>
      <c r="W14" s="136">
        <v>89.513399999999791</v>
      </c>
      <c r="X14" s="136">
        <v>305.64240000000007</v>
      </c>
      <c r="Y14" s="136">
        <v>282.92</v>
      </c>
      <c r="Z14" s="136">
        <v>188.8</v>
      </c>
      <c r="AA14" s="136">
        <v>483.20240000000024</v>
      </c>
      <c r="AB14" s="131" t="s">
        <v>57</v>
      </c>
      <c r="AC14" s="136">
        <v>954.7361999999996</v>
      </c>
      <c r="AO14" s="131" t="s">
        <v>57</v>
      </c>
    </row>
    <row r="15" spans="1:41" x14ac:dyDescent="0.25">
      <c r="A15" s="130" t="s">
        <v>379</v>
      </c>
      <c r="B15" s="131" t="s">
        <v>59</v>
      </c>
      <c r="C15" s="122">
        <v>7157.2900000000009</v>
      </c>
      <c r="D15" s="122">
        <v>5586.25</v>
      </c>
      <c r="E15" s="122">
        <v>4024.2700000000004</v>
      </c>
      <c r="F15" s="122">
        <v>2200.5700000000002</v>
      </c>
      <c r="G15" s="122">
        <v>2290.6000000000004</v>
      </c>
      <c r="H15" s="122">
        <v>494.08000000000004</v>
      </c>
      <c r="I15" s="122">
        <v>601.78</v>
      </c>
      <c r="J15" s="122">
        <v>1019.5105800000019</v>
      </c>
      <c r="K15" s="122">
        <v>957.71</v>
      </c>
      <c r="L15" s="132">
        <v>3430.7344599999951</v>
      </c>
      <c r="M15" s="133">
        <v>4673.9609800000044</v>
      </c>
      <c r="N15" s="134">
        <v>4410.6085399999984</v>
      </c>
      <c r="O15" s="135"/>
      <c r="P15" s="132">
        <v>4940.4799800000037</v>
      </c>
      <c r="Q15" s="134">
        <v>4027.2282600000026</v>
      </c>
      <c r="R15" s="134">
        <v>976.46</v>
      </c>
      <c r="S15" s="134">
        <v>1121.47</v>
      </c>
      <c r="T15" s="134">
        <v>1391.1094999999959</v>
      </c>
      <c r="U15" s="134">
        <v>527.280599999998</v>
      </c>
      <c r="V15" s="134">
        <v>856.74616000000196</v>
      </c>
      <c r="W15" s="136">
        <v>1166.5866600000063</v>
      </c>
      <c r="X15" s="136">
        <v>2109.9442799999965</v>
      </c>
      <c r="Y15" s="136">
        <v>2896.82</v>
      </c>
      <c r="Z15" s="136">
        <v>2443.4656800000025</v>
      </c>
      <c r="AA15" s="136">
        <v>2462.1603800000057</v>
      </c>
      <c r="AB15" s="131" t="s">
        <v>59</v>
      </c>
      <c r="AC15" s="136">
        <v>1552.9449399999969</v>
      </c>
      <c r="AO15" s="131" t="s">
        <v>59</v>
      </c>
    </row>
    <row r="16" spans="1:41" x14ac:dyDescent="0.25">
      <c r="A16" s="130" t="s">
        <v>380</v>
      </c>
      <c r="B16" s="131" t="s">
        <v>61</v>
      </c>
      <c r="C16" s="122">
        <v>0</v>
      </c>
      <c r="D16" s="122">
        <v>0</v>
      </c>
      <c r="E16" s="122">
        <v>0</v>
      </c>
      <c r="F16" s="122">
        <v>0</v>
      </c>
      <c r="G16" s="122">
        <v>0</v>
      </c>
      <c r="H16" s="122">
        <v>8.2100000000000009</v>
      </c>
      <c r="I16" s="122">
        <v>26.82</v>
      </c>
      <c r="J16" s="122">
        <v>3.1789000000000027</v>
      </c>
      <c r="K16" s="122">
        <v>18.510000000000002</v>
      </c>
      <c r="L16" s="132">
        <v>186.83820000000003</v>
      </c>
      <c r="M16" s="133">
        <v>329.54819999999995</v>
      </c>
      <c r="N16" s="134">
        <v>0</v>
      </c>
      <c r="O16" s="135"/>
      <c r="P16" s="132">
        <v>0</v>
      </c>
      <c r="Q16" s="134">
        <v>0</v>
      </c>
      <c r="R16" s="134">
        <v>0</v>
      </c>
      <c r="S16" s="134">
        <v>0.2235000000000508</v>
      </c>
      <c r="T16" s="134">
        <v>64.707719999999995</v>
      </c>
      <c r="U16" s="134">
        <v>41.204459999999948</v>
      </c>
      <c r="V16" s="134">
        <v>13.060320000000111</v>
      </c>
      <c r="W16" s="136">
        <v>0</v>
      </c>
      <c r="X16" s="136">
        <v>0</v>
      </c>
      <c r="Y16" s="136">
        <v>57.493800000000022</v>
      </c>
      <c r="Z16" s="136">
        <v>0.1115399999999562</v>
      </c>
      <c r="AA16" s="136">
        <v>0</v>
      </c>
      <c r="AB16" s="131" t="s">
        <v>61</v>
      </c>
      <c r="AC16" s="136">
        <v>0</v>
      </c>
      <c r="AO16" s="131" t="s">
        <v>61</v>
      </c>
    </row>
    <row r="17" spans="1:41" x14ac:dyDescent="0.25">
      <c r="A17" s="130" t="s">
        <v>381</v>
      </c>
      <c r="B17" s="131" t="s">
        <v>63</v>
      </c>
      <c r="C17" s="122">
        <v>0</v>
      </c>
      <c r="D17" s="122">
        <v>0</v>
      </c>
      <c r="E17" s="122">
        <v>0</v>
      </c>
      <c r="F17" s="122">
        <v>0</v>
      </c>
      <c r="G17" s="122">
        <v>2117.46</v>
      </c>
      <c r="H17" s="122">
        <v>1031.8500000000001</v>
      </c>
      <c r="I17" s="122">
        <v>981.26</v>
      </c>
      <c r="J17" s="122">
        <v>402.35979999999972</v>
      </c>
      <c r="K17" s="122">
        <v>459.47</v>
      </c>
      <c r="L17" s="132">
        <v>1324.1454200000003</v>
      </c>
      <c r="M17" s="133">
        <v>0</v>
      </c>
      <c r="N17" s="134">
        <v>0</v>
      </c>
      <c r="O17" s="135"/>
      <c r="P17" s="132">
        <v>0</v>
      </c>
      <c r="Q17" s="134">
        <v>0</v>
      </c>
      <c r="R17" s="134">
        <v>0</v>
      </c>
      <c r="S17" s="134">
        <v>0</v>
      </c>
      <c r="T17" s="134">
        <v>0</v>
      </c>
      <c r="U17" s="134">
        <v>983.48798000000033</v>
      </c>
      <c r="V17" s="134">
        <v>1388.0183199999992</v>
      </c>
      <c r="W17" s="136">
        <v>1304.7549600000002</v>
      </c>
      <c r="X17" s="136">
        <v>1254.6022799999998</v>
      </c>
      <c r="Y17" s="136">
        <v>11.224979999999706</v>
      </c>
      <c r="Z17" s="136">
        <v>0</v>
      </c>
      <c r="AA17" s="136">
        <v>0</v>
      </c>
      <c r="AB17" s="131" t="s">
        <v>63</v>
      </c>
      <c r="AC17" s="136">
        <v>0</v>
      </c>
      <c r="AO17" s="131" t="s">
        <v>63</v>
      </c>
    </row>
    <row r="18" spans="1:41" x14ac:dyDescent="0.25">
      <c r="A18" s="130" t="s">
        <v>382</v>
      </c>
      <c r="B18" s="131" t="s">
        <v>65</v>
      </c>
      <c r="C18" s="122">
        <v>0</v>
      </c>
      <c r="D18" s="122">
        <v>0</v>
      </c>
      <c r="E18" s="122">
        <v>0</v>
      </c>
      <c r="F18" s="122">
        <v>0</v>
      </c>
      <c r="G18" s="122">
        <v>0</v>
      </c>
      <c r="H18" s="122">
        <v>0</v>
      </c>
      <c r="I18" s="122">
        <v>0</v>
      </c>
      <c r="J18" s="122">
        <v>0</v>
      </c>
      <c r="K18" s="122">
        <v>0</v>
      </c>
      <c r="L18" s="132">
        <v>0</v>
      </c>
      <c r="M18" s="132">
        <v>0</v>
      </c>
      <c r="N18" s="132">
        <v>0</v>
      </c>
      <c r="O18" s="132"/>
      <c r="P18" s="132">
        <v>0</v>
      </c>
      <c r="Q18" s="132">
        <v>0</v>
      </c>
      <c r="R18" s="134">
        <v>0</v>
      </c>
      <c r="S18" s="134">
        <v>0</v>
      </c>
      <c r="T18" s="134">
        <v>0</v>
      </c>
      <c r="U18" s="134">
        <v>0</v>
      </c>
      <c r="V18" s="134">
        <v>0</v>
      </c>
      <c r="W18" s="136">
        <v>18.252000000000002</v>
      </c>
      <c r="X18" s="136">
        <v>49.686000000000007</v>
      </c>
      <c r="Y18" s="136">
        <v>9.3287999999999993</v>
      </c>
      <c r="Z18" s="136">
        <v>0.10139999999999784</v>
      </c>
      <c r="AA18" s="136">
        <v>0</v>
      </c>
      <c r="AB18" s="131" t="s">
        <v>65</v>
      </c>
      <c r="AC18" s="136">
        <v>0</v>
      </c>
      <c r="AO18" s="131" t="s">
        <v>65</v>
      </c>
    </row>
    <row r="19" spans="1:41" x14ac:dyDescent="0.25">
      <c r="A19" s="130" t="s">
        <v>383</v>
      </c>
      <c r="B19" s="131" t="s">
        <v>67</v>
      </c>
      <c r="C19" s="122">
        <v>0</v>
      </c>
      <c r="D19" s="122">
        <v>0</v>
      </c>
      <c r="E19" s="122">
        <v>0</v>
      </c>
      <c r="F19" s="122">
        <v>0</v>
      </c>
      <c r="G19" s="122">
        <v>0</v>
      </c>
      <c r="H19" s="122">
        <v>100.03</v>
      </c>
      <c r="I19" s="122">
        <v>206.23999999999998</v>
      </c>
      <c r="J19" s="122">
        <v>300.00631999999985</v>
      </c>
      <c r="K19" s="122">
        <v>119.66</v>
      </c>
      <c r="L19" s="132">
        <v>0</v>
      </c>
      <c r="M19" s="133">
        <v>0.10728000000000405</v>
      </c>
      <c r="N19" s="134">
        <v>0</v>
      </c>
      <c r="O19" s="135"/>
      <c r="P19" s="132">
        <v>0</v>
      </c>
      <c r="Q19" s="134">
        <v>0</v>
      </c>
      <c r="R19" s="134">
        <v>0</v>
      </c>
      <c r="S19" s="134">
        <v>0</v>
      </c>
      <c r="T19" s="134">
        <v>0</v>
      </c>
      <c r="U19" s="134">
        <v>0</v>
      </c>
      <c r="V19" s="134">
        <v>110.03563999999994</v>
      </c>
      <c r="W19" s="136">
        <v>418.06102000000021</v>
      </c>
      <c r="X19" s="136">
        <v>346.00857999999994</v>
      </c>
      <c r="Y19" s="136">
        <v>0.6996600000001707</v>
      </c>
      <c r="Z19" s="136">
        <v>0.14195999999981326</v>
      </c>
      <c r="AA19" s="136">
        <v>0</v>
      </c>
      <c r="AB19" s="131" t="s">
        <v>67</v>
      </c>
      <c r="AC19" s="136">
        <v>0</v>
      </c>
      <c r="AO19" s="131" t="s">
        <v>67</v>
      </c>
    </row>
    <row r="20" spans="1:41" x14ac:dyDescent="0.25">
      <c r="A20" s="130" t="s">
        <v>384</v>
      </c>
      <c r="B20" s="131" t="s">
        <v>69</v>
      </c>
      <c r="C20" s="122">
        <v>32.840000000000003</v>
      </c>
      <c r="D20" s="122">
        <v>32.840000000000003</v>
      </c>
      <c r="E20" s="122">
        <v>0</v>
      </c>
      <c r="F20" s="122">
        <v>57.470000000000006</v>
      </c>
      <c r="G20" s="122">
        <v>32.840000000000003</v>
      </c>
      <c r="H20" s="122">
        <v>49.260000000000005</v>
      </c>
      <c r="I20" s="122">
        <v>8.94</v>
      </c>
      <c r="J20" s="122">
        <v>26.580879999999773</v>
      </c>
      <c r="K20" s="122">
        <v>45.66</v>
      </c>
      <c r="L20" s="132">
        <v>87.929760000000144</v>
      </c>
      <c r="M20" s="133">
        <v>59.111280000000207</v>
      </c>
      <c r="N20" s="134">
        <v>27.141839999999501</v>
      </c>
      <c r="O20" s="135"/>
      <c r="P20" s="132">
        <v>0</v>
      </c>
      <c r="Q20" s="134">
        <v>0</v>
      </c>
      <c r="R20" s="134">
        <v>3.2631000000000809</v>
      </c>
      <c r="S20" s="134">
        <v>0</v>
      </c>
      <c r="T20" s="134">
        <v>10.853160000000495</v>
      </c>
      <c r="U20" s="134">
        <v>43.596079999999176</v>
      </c>
      <c r="V20" s="134">
        <v>37.458000000000112</v>
      </c>
      <c r="W20" s="136">
        <v>59.645580000000713</v>
      </c>
      <c r="X20" s="136">
        <v>101.73485999999988</v>
      </c>
      <c r="Y20" s="136">
        <v>170.2290199999992</v>
      </c>
      <c r="Z20" s="136">
        <v>110.90118000000012</v>
      </c>
      <c r="AA20" s="136">
        <v>72.105539999999905</v>
      </c>
      <c r="AB20" s="131" t="s">
        <v>69</v>
      </c>
      <c r="AC20" s="136">
        <v>0</v>
      </c>
      <c r="AO20" s="131" t="s">
        <v>69</v>
      </c>
    </row>
    <row r="21" spans="1:41" x14ac:dyDescent="0.25">
      <c r="A21" s="130" t="s">
        <v>385</v>
      </c>
      <c r="B21" s="131" t="s">
        <v>71</v>
      </c>
      <c r="C21" s="122">
        <v>58.980000000000004</v>
      </c>
      <c r="D21" s="122">
        <v>67.190000000000012</v>
      </c>
      <c r="E21" s="122">
        <v>50.77</v>
      </c>
      <c r="F21" s="122">
        <v>67.190000000000012</v>
      </c>
      <c r="G21" s="122">
        <v>67.190000000000012</v>
      </c>
      <c r="H21" s="122">
        <v>67.190000000000012</v>
      </c>
      <c r="I21" s="122">
        <v>91.56</v>
      </c>
      <c r="J21" s="122">
        <v>94.263559999999586</v>
      </c>
      <c r="K21" s="122">
        <v>87.5</v>
      </c>
      <c r="L21" s="132">
        <v>729.97702000000095</v>
      </c>
      <c r="M21" s="133">
        <v>208.72177999999909</v>
      </c>
      <c r="N21" s="134">
        <v>65.250779999999978</v>
      </c>
      <c r="O21" s="135"/>
      <c r="P21" s="132">
        <v>66.41486000000063</v>
      </c>
      <c r="Q21" s="134">
        <v>60.723679999998595</v>
      </c>
      <c r="R21" s="134">
        <v>60.754860000001706</v>
      </c>
      <c r="S21" s="134">
        <v>74.65073999999899</v>
      </c>
      <c r="T21" s="134">
        <v>96.020499999999672</v>
      </c>
      <c r="U21" s="134">
        <v>101.92764000000145</v>
      </c>
      <c r="V21" s="134">
        <v>104.93289999999881</v>
      </c>
      <c r="W21" s="136">
        <v>168.03938000000076</v>
      </c>
      <c r="X21" s="136">
        <v>110.33032000000028</v>
      </c>
      <c r="Y21" s="136">
        <v>88.352839999998679</v>
      </c>
      <c r="Z21" s="136">
        <v>98.165599999999372</v>
      </c>
      <c r="AA21" s="136">
        <v>83.639420000000186</v>
      </c>
      <c r="AB21" s="131" t="s">
        <v>71</v>
      </c>
      <c r="AC21" s="136">
        <v>82.350320000001204</v>
      </c>
      <c r="AO21" s="131" t="s">
        <v>71</v>
      </c>
    </row>
    <row r="22" spans="1:41" x14ac:dyDescent="0.25">
      <c r="A22" s="130" t="s">
        <v>386</v>
      </c>
      <c r="B22" s="131" t="s">
        <v>72</v>
      </c>
      <c r="C22" s="122">
        <v>0</v>
      </c>
      <c r="D22" s="122">
        <v>0</v>
      </c>
      <c r="E22" s="122">
        <v>0</v>
      </c>
      <c r="F22" s="122">
        <v>0</v>
      </c>
      <c r="G22" s="122">
        <v>0</v>
      </c>
      <c r="H22" s="122">
        <v>0</v>
      </c>
      <c r="I22" s="122">
        <v>0</v>
      </c>
      <c r="J22" s="122">
        <v>9.2715599999999174</v>
      </c>
      <c r="K22" s="122">
        <v>0.1</v>
      </c>
      <c r="L22" s="132">
        <v>0</v>
      </c>
      <c r="M22" s="133">
        <v>0</v>
      </c>
      <c r="N22" s="134">
        <v>0</v>
      </c>
      <c r="O22" s="135"/>
      <c r="P22" s="132">
        <v>0</v>
      </c>
      <c r="Q22" s="134">
        <v>8.9400000000426864E-3</v>
      </c>
      <c r="R22" s="134">
        <v>9.3100000000190433E-2</v>
      </c>
      <c r="S22" s="134">
        <v>9.741999999985182E-2</v>
      </c>
      <c r="T22" s="134">
        <v>0.10203999999992647</v>
      </c>
      <c r="U22" s="134">
        <v>0.16308000000021791</v>
      </c>
      <c r="V22" s="134">
        <v>9.7139999999763527E-2</v>
      </c>
      <c r="W22" s="136">
        <v>0.10576000000021679</v>
      </c>
      <c r="X22" s="136">
        <v>8.5479999999831774E-2</v>
      </c>
      <c r="Y22" s="136">
        <v>1.0140000000048418E-2</v>
      </c>
      <c r="Z22" s="136">
        <v>1.0140000000048418E-2</v>
      </c>
      <c r="AA22" s="136">
        <v>1.7439999999959356E-2</v>
      </c>
      <c r="AB22" s="131" t="s">
        <v>72</v>
      </c>
      <c r="AC22" s="136">
        <v>0.14205999999997801</v>
      </c>
      <c r="AO22" s="131" t="s">
        <v>72</v>
      </c>
    </row>
    <row r="23" spans="1:41" x14ac:dyDescent="0.25">
      <c r="A23" s="130" t="s">
        <v>387</v>
      </c>
      <c r="B23" s="131" t="s">
        <v>75</v>
      </c>
      <c r="C23" s="122">
        <v>3347.6400000000003</v>
      </c>
      <c r="D23" s="122">
        <v>3319.7700000000004</v>
      </c>
      <c r="E23" s="122">
        <v>2422.9600000000005</v>
      </c>
      <c r="F23" s="122">
        <v>2887.9100000000003</v>
      </c>
      <c r="G23" s="122">
        <v>2636.86</v>
      </c>
      <c r="H23" s="122">
        <v>2768</v>
      </c>
      <c r="I23" s="122">
        <v>2745.56</v>
      </c>
      <c r="J23" s="122">
        <v>2952.4459000000084</v>
      </c>
      <c r="K23" s="122">
        <v>2666.51</v>
      </c>
      <c r="L23" s="132">
        <v>3452.1559400000165</v>
      </c>
      <c r="M23" s="133">
        <v>3357.3357400000009</v>
      </c>
      <c r="N23" s="134">
        <v>575.212659999989</v>
      </c>
      <c r="O23" s="135"/>
      <c r="P23" s="132">
        <v>0</v>
      </c>
      <c r="Q23" s="134">
        <v>0</v>
      </c>
      <c r="R23" s="134">
        <v>0</v>
      </c>
      <c r="S23" s="134">
        <v>0</v>
      </c>
      <c r="T23" s="134">
        <v>0</v>
      </c>
      <c r="U23" s="134">
        <v>0</v>
      </c>
      <c r="V23" s="134">
        <v>0</v>
      </c>
      <c r="W23" s="136">
        <v>0</v>
      </c>
      <c r="X23" s="136">
        <v>0</v>
      </c>
      <c r="Y23" s="136">
        <v>0</v>
      </c>
      <c r="Z23" s="136">
        <v>0</v>
      </c>
      <c r="AA23" s="136">
        <v>0</v>
      </c>
      <c r="AB23" s="131" t="s">
        <v>75</v>
      </c>
      <c r="AC23" s="136">
        <v>0</v>
      </c>
      <c r="AO23" s="131" t="s">
        <v>75</v>
      </c>
    </row>
    <row r="24" spans="1:41" x14ac:dyDescent="0.25">
      <c r="A24" s="130" t="s">
        <v>388</v>
      </c>
      <c r="B24" s="131" t="s">
        <v>77</v>
      </c>
      <c r="C24" s="122">
        <v>0</v>
      </c>
      <c r="D24" s="122">
        <v>0</v>
      </c>
      <c r="E24" s="122">
        <v>0</v>
      </c>
      <c r="F24" s="122">
        <v>8.2100000000000009</v>
      </c>
      <c r="G24" s="122">
        <v>98.52000000000001</v>
      </c>
      <c r="H24" s="122">
        <v>355.83000000000004</v>
      </c>
      <c r="I24" s="122">
        <v>427.28</v>
      </c>
      <c r="J24" s="122">
        <v>373.44881999999967</v>
      </c>
      <c r="K24" s="122">
        <v>265.14999999999998</v>
      </c>
      <c r="L24" s="132">
        <v>264.18476000000084</v>
      </c>
      <c r="M24" s="133">
        <v>27.497219999999846</v>
      </c>
      <c r="N24" s="134">
        <v>0</v>
      </c>
      <c r="O24" s="135"/>
      <c r="P24" s="132">
        <v>0</v>
      </c>
      <c r="Q24" s="134">
        <v>0</v>
      </c>
      <c r="R24" s="134">
        <v>0</v>
      </c>
      <c r="S24" s="134">
        <v>0</v>
      </c>
      <c r="T24" s="134">
        <v>387.29583999999966</v>
      </c>
      <c r="U24" s="134">
        <v>834.42478000000006</v>
      </c>
      <c r="V24" s="134">
        <v>643.64300000000151</v>
      </c>
      <c r="W24" s="136">
        <v>950.05707999999879</v>
      </c>
      <c r="X24" s="136">
        <v>904.82216000000176</v>
      </c>
      <c r="Y24" s="136">
        <v>452.22375999999605</v>
      </c>
      <c r="Z24" s="136">
        <v>202.28312000000247</v>
      </c>
      <c r="AA24" s="136">
        <v>115.93061999999993</v>
      </c>
      <c r="AB24" s="131" t="s">
        <v>77</v>
      </c>
      <c r="AC24" s="136">
        <v>16.558619999998083</v>
      </c>
      <c r="AO24" s="131" t="s">
        <v>77</v>
      </c>
    </row>
    <row r="25" spans="1:41" x14ac:dyDescent="0.25">
      <c r="A25" s="130" t="s">
        <v>389</v>
      </c>
      <c r="B25" s="131" t="s">
        <v>78</v>
      </c>
      <c r="C25" s="122">
        <v>0</v>
      </c>
      <c r="D25" s="122">
        <v>0</v>
      </c>
      <c r="E25" s="122">
        <v>0</v>
      </c>
      <c r="F25" s="122">
        <v>320.19000000000005</v>
      </c>
      <c r="G25" s="122">
        <v>426.92000000000007</v>
      </c>
      <c r="H25" s="122">
        <v>1012.8200000000002</v>
      </c>
      <c r="I25" s="122">
        <v>2482.9</v>
      </c>
      <c r="J25" s="122">
        <v>2012.4885000000004</v>
      </c>
      <c r="K25" s="122">
        <v>371.11</v>
      </c>
      <c r="L25" s="132">
        <v>112.86225999999893</v>
      </c>
      <c r="M25" s="133">
        <v>91.21481999997944</v>
      </c>
      <c r="N25" s="134">
        <v>0</v>
      </c>
      <c r="O25" s="135"/>
      <c r="P25" s="132">
        <v>0</v>
      </c>
      <c r="Q25" s="134">
        <v>0</v>
      </c>
      <c r="R25" s="134">
        <v>52.388400000005198</v>
      </c>
      <c r="S25" s="134">
        <v>75.355260000000783</v>
      </c>
      <c r="T25" s="134">
        <v>242.38015999999564</v>
      </c>
      <c r="U25" s="134">
        <v>2571.8600200000037</v>
      </c>
      <c r="V25" s="134">
        <v>2304.8167600000011</v>
      </c>
      <c r="W25" s="136">
        <v>2494.0964399999889</v>
      </c>
      <c r="X25" s="136">
        <v>196.10618000000119</v>
      </c>
      <c r="Y25" s="136">
        <v>214.43058000000858</v>
      </c>
      <c r="Z25" s="136">
        <v>92.851979999992338</v>
      </c>
      <c r="AA25" s="136">
        <v>5.4654600000067877</v>
      </c>
      <c r="AB25" s="131" t="s">
        <v>78</v>
      </c>
      <c r="AC25" s="136">
        <v>0</v>
      </c>
      <c r="AO25" s="131" t="s">
        <v>78</v>
      </c>
    </row>
    <row r="26" spans="1:41" x14ac:dyDescent="0.25">
      <c r="A26" s="130" t="s">
        <v>390</v>
      </c>
      <c r="B26" s="131" t="s">
        <v>80</v>
      </c>
      <c r="C26" s="122">
        <v>0</v>
      </c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25.574979999999179</v>
      </c>
      <c r="K26" s="122">
        <v>3.54</v>
      </c>
      <c r="L26" s="132">
        <v>3.480239999999295</v>
      </c>
      <c r="M26" s="133">
        <v>2.927180000000527</v>
      </c>
      <c r="N26" s="134">
        <v>2.9065200000001745</v>
      </c>
      <c r="O26" s="135"/>
      <c r="P26" s="132">
        <v>2.939199999999822</v>
      </c>
      <c r="Q26" s="134">
        <v>2.8334600000002901</v>
      </c>
      <c r="R26" s="134">
        <v>3.523400000000307</v>
      </c>
      <c r="S26" s="134">
        <v>3.859739999999924</v>
      </c>
      <c r="T26" s="134">
        <v>3.8107199999986299</v>
      </c>
      <c r="U26" s="134">
        <v>15.237280000001652</v>
      </c>
      <c r="V26" s="134">
        <v>7.9955599999983953</v>
      </c>
      <c r="W26" s="136">
        <v>2.7233799999995338</v>
      </c>
      <c r="X26" s="136">
        <v>0.12168000000173379</v>
      </c>
      <c r="Y26" s="136">
        <v>0</v>
      </c>
      <c r="Z26" s="136">
        <v>0</v>
      </c>
      <c r="AA26" s="136">
        <v>0</v>
      </c>
      <c r="AB26" s="131" t="s">
        <v>80</v>
      </c>
      <c r="AC26" s="136">
        <v>0</v>
      </c>
      <c r="AO26" s="131" t="s">
        <v>80</v>
      </c>
    </row>
    <row r="27" spans="1:41" x14ac:dyDescent="0.25">
      <c r="A27" s="130" t="s">
        <v>391</v>
      </c>
      <c r="B27" s="131" t="s">
        <v>82</v>
      </c>
      <c r="C27" s="122">
        <v>50.77</v>
      </c>
      <c r="D27" s="122">
        <v>58.980000000000004</v>
      </c>
      <c r="E27" s="122">
        <v>39.320000000000007</v>
      </c>
      <c r="F27" s="122">
        <v>58.980000000000004</v>
      </c>
      <c r="G27" s="122">
        <v>47.53</v>
      </c>
      <c r="H27" s="122">
        <v>112.99000000000001</v>
      </c>
      <c r="I27" s="122">
        <v>64.740000000000009</v>
      </c>
      <c r="J27" s="122">
        <v>104.63266000000006</v>
      </c>
      <c r="K27" s="122">
        <v>87.38</v>
      </c>
      <c r="L27" s="132">
        <v>65.905120000001034</v>
      </c>
      <c r="M27" s="133">
        <v>55.096239999999604</v>
      </c>
      <c r="N27" s="134">
        <v>62.292820000000177</v>
      </c>
      <c r="O27" s="135"/>
      <c r="P27" s="132">
        <v>61.720019999998158</v>
      </c>
      <c r="Q27" s="134">
        <v>47.837980000000833</v>
      </c>
      <c r="R27" s="134">
        <v>56.154799999999518</v>
      </c>
      <c r="S27" s="134">
        <v>62.051519999999719</v>
      </c>
      <c r="T27" s="134">
        <v>55.563539999999769</v>
      </c>
      <c r="U27" s="134">
        <v>97.179940000000428</v>
      </c>
      <c r="V27" s="134">
        <v>73.500080000001077</v>
      </c>
      <c r="W27" s="136">
        <v>125.34913999999833</v>
      </c>
      <c r="X27" s="136">
        <v>75.071760000000666</v>
      </c>
      <c r="Y27" s="136">
        <v>73.276480000001271</v>
      </c>
      <c r="Z27" s="136">
        <v>61.684359999998676</v>
      </c>
      <c r="AA27" s="136">
        <v>69.430060000001021</v>
      </c>
      <c r="AB27" s="131" t="s">
        <v>82</v>
      </c>
      <c r="AC27" s="136">
        <v>58.633059999999638</v>
      </c>
      <c r="AO27" s="131" t="s">
        <v>82</v>
      </c>
    </row>
    <row r="28" spans="1:41" x14ac:dyDescent="0.25">
      <c r="A28" s="130" t="s">
        <v>392</v>
      </c>
      <c r="B28" s="131" t="s">
        <v>84</v>
      </c>
      <c r="C28" s="122">
        <v>0</v>
      </c>
      <c r="D28" s="122">
        <v>0</v>
      </c>
      <c r="E28" s="122">
        <v>0</v>
      </c>
      <c r="F28" s="122">
        <v>0</v>
      </c>
      <c r="G28" s="122">
        <v>0</v>
      </c>
      <c r="H28" s="122">
        <v>0</v>
      </c>
      <c r="I28" s="122">
        <v>0</v>
      </c>
      <c r="J28" s="122">
        <v>5.3307600000026376</v>
      </c>
      <c r="K28" s="122">
        <v>0</v>
      </c>
      <c r="L28" s="132">
        <v>0</v>
      </c>
      <c r="M28" s="133">
        <v>0</v>
      </c>
      <c r="N28" s="134">
        <v>0</v>
      </c>
      <c r="O28" s="135"/>
      <c r="P28" s="132">
        <v>0</v>
      </c>
      <c r="Q28" s="134">
        <v>0</v>
      </c>
      <c r="R28" s="134">
        <v>0</v>
      </c>
      <c r="S28" s="134">
        <v>0</v>
      </c>
      <c r="T28" s="134">
        <v>0</v>
      </c>
      <c r="U28" s="134">
        <v>0</v>
      </c>
      <c r="V28" s="134">
        <v>0</v>
      </c>
      <c r="W28" s="136">
        <v>0</v>
      </c>
      <c r="X28" s="136">
        <v>0</v>
      </c>
      <c r="Y28" s="136">
        <v>0</v>
      </c>
      <c r="Z28" s="136">
        <v>0</v>
      </c>
      <c r="AA28" s="136">
        <v>0</v>
      </c>
      <c r="AB28" s="131" t="s">
        <v>84</v>
      </c>
      <c r="AC28" s="136">
        <v>0</v>
      </c>
      <c r="AO28" s="131" t="s">
        <v>84</v>
      </c>
    </row>
    <row r="29" spans="1:41" x14ac:dyDescent="0.25">
      <c r="A29" s="130" t="s">
        <v>393</v>
      </c>
      <c r="B29" s="137" t="s">
        <v>394</v>
      </c>
      <c r="C29" s="122">
        <v>0</v>
      </c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10.087520000000387</v>
      </c>
      <c r="K29" s="122">
        <v>0</v>
      </c>
      <c r="L29" s="132">
        <v>7.8919999999360474E-2</v>
      </c>
      <c r="M29" s="133">
        <v>1.7880000000593553E-2</v>
      </c>
      <c r="N29" s="134">
        <v>0</v>
      </c>
      <c r="O29" s="135"/>
      <c r="P29" s="132">
        <v>1.2639999999806263E-2</v>
      </c>
      <c r="Q29" s="134">
        <v>0</v>
      </c>
      <c r="R29" s="134">
        <v>3.5760000000170745E-2</v>
      </c>
      <c r="S29" s="134">
        <v>0</v>
      </c>
      <c r="T29" s="134">
        <v>0</v>
      </c>
      <c r="U29" s="134">
        <v>8.9399999997885962E-3</v>
      </c>
      <c r="V29" s="134">
        <v>15.3132</v>
      </c>
      <c r="W29" s="136">
        <v>61.00480000000001</v>
      </c>
      <c r="X29" s="136">
        <v>36.94080000000001</v>
      </c>
      <c r="Y29" s="136">
        <v>1.4195999999999878</v>
      </c>
      <c r="Z29" s="136">
        <v>124.25860000000003</v>
      </c>
      <c r="AA29" s="136">
        <v>31.332599999999999</v>
      </c>
      <c r="AB29" s="131" t="s">
        <v>87</v>
      </c>
      <c r="AC29" s="136">
        <v>0</v>
      </c>
      <c r="AO29" s="137" t="s">
        <v>394</v>
      </c>
    </row>
    <row r="30" spans="1:41" x14ac:dyDescent="0.25">
      <c r="A30" s="130" t="s">
        <v>395</v>
      </c>
      <c r="B30" s="131" t="s">
        <v>89</v>
      </c>
      <c r="C30" s="122">
        <v>0</v>
      </c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4.2803399999982599</v>
      </c>
      <c r="K30" s="122">
        <v>0</v>
      </c>
      <c r="L30" s="132">
        <v>0</v>
      </c>
      <c r="M30" s="133">
        <v>0</v>
      </c>
      <c r="N30" s="134">
        <v>0</v>
      </c>
      <c r="O30" s="135"/>
      <c r="P30" s="132">
        <v>0</v>
      </c>
      <c r="Q30" s="134">
        <v>0</v>
      </c>
      <c r="R30" s="134">
        <v>0</v>
      </c>
      <c r="S30" s="134">
        <v>0</v>
      </c>
      <c r="T30" s="134">
        <v>0</v>
      </c>
      <c r="U30" s="134">
        <v>0</v>
      </c>
      <c r="V30" s="134">
        <v>0</v>
      </c>
      <c r="W30" s="136">
        <v>0</v>
      </c>
      <c r="X30" s="136">
        <v>0</v>
      </c>
      <c r="Y30" s="136">
        <v>0</v>
      </c>
      <c r="Z30" s="136">
        <v>0</v>
      </c>
      <c r="AA30" s="136">
        <v>0</v>
      </c>
      <c r="AB30" s="131" t="s">
        <v>89</v>
      </c>
      <c r="AC30" s="136">
        <v>0</v>
      </c>
      <c r="AO30" s="131" t="s">
        <v>89</v>
      </c>
    </row>
    <row r="31" spans="1:41" x14ac:dyDescent="0.25">
      <c r="A31" s="130" t="s">
        <v>396</v>
      </c>
      <c r="B31" s="131" t="s">
        <v>91</v>
      </c>
      <c r="C31" s="122">
        <v>0</v>
      </c>
      <c r="D31" s="122">
        <v>0</v>
      </c>
      <c r="E31" s="122">
        <v>0</v>
      </c>
      <c r="F31" s="122">
        <v>0</v>
      </c>
      <c r="G31" s="122">
        <v>812.79000000000008</v>
      </c>
      <c r="H31" s="122">
        <v>2713.71</v>
      </c>
      <c r="I31" s="122">
        <v>1999.56</v>
      </c>
      <c r="J31" s="122">
        <v>3866.1508000000031</v>
      </c>
      <c r="K31" s="122">
        <v>3898.23</v>
      </c>
      <c r="L31" s="132">
        <v>2736.3594799999928</v>
      </c>
      <c r="M31" s="133">
        <v>0</v>
      </c>
      <c r="N31" s="134">
        <v>0</v>
      </c>
      <c r="O31" s="135"/>
      <c r="P31" s="132">
        <v>0</v>
      </c>
      <c r="Q31" s="134">
        <v>0</v>
      </c>
      <c r="R31" s="134">
        <v>348.06101999999993</v>
      </c>
      <c r="S31" s="134">
        <v>1859.9975000000013</v>
      </c>
      <c r="T31" s="134">
        <v>707.34693999999797</v>
      </c>
      <c r="U31" s="134">
        <v>3671.846620000003</v>
      </c>
      <c r="V31" s="134">
        <v>3711.3112599999995</v>
      </c>
      <c r="W31" s="136">
        <v>5376.8452200000038</v>
      </c>
      <c r="X31" s="136">
        <v>11806.147820000004</v>
      </c>
      <c r="Y31" s="136">
        <v>16760.395619999996</v>
      </c>
      <c r="Z31" s="136">
        <v>11273.082359999999</v>
      </c>
      <c r="AA31" s="136">
        <v>0</v>
      </c>
      <c r="AB31" s="131" t="s">
        <v>91</v>
      </c>
      <c r="AC31" s="136">
        <v>0</v>
      </c>
      <c r="AO31" s="131" t="s">
        <v>91</v>
      </c>
    </row>
    <row r="32" spans="1:41" x14ac:dyDescent="0.25">
      <c r="A32" s="130" t="s">
        <v>397</v>
      </c>
      <c r="B32" s="131" t="s">
        <v>93</v>
      </c>
      <c r="C32" s="122">
        <v>0</v>
      </c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32">
        <v>0</v>
      </c>
      <c r="M32" s="133">
        <v>0</v>
      </c>
      <c r="N32" s="134">
        <v>0</v>
      </c>
      <c r="O32" s="135"/>
      <c r="P32" s="132">
        <v>0</v>
      </c>
      <c r="Q32" s="134">
        <v>0</v>
      </c>
      <c r="R32" s="134">
        <v>0</v>
      </c>
      <c r="S32" s="134">
        <v>0</v>
      </c>
      <c r="T32" s="134">
        <v>0</v>
      </c>
      <c r="U32" s="134">
        <v>2.8876200000000014</v>
      </c>
      <c r="V32" s="134">
        <v>0</v>
      </c>
      <c r="W32" s="136">
        <v>0</v>
      </c>
      <c r="X32" s="136">
        <v>0.14196000000000014</v>
      </c>
      <c r="Y32" s="136">
        <v>0</v>
      </c>
      <c r="Z32" s="136">
        <v>0</v>
      </c>
      <c r="AA32" s="136">
        <v>0</v>
      </c>
      <c r="AB32" s="131" t="s">
        <v>93</v>
      </c>
      <c r="AC32" s="136">
        <v>0</v>
      </c>
      <c r="AO32" s="131" t="s">
        <v>93</v>
      </c>
    </row>
    <row r="33" spans="1:41" x14ac:dyDescent="0.25">
      <c r="A33" s="130" t="s">
        <v>398</v>
      </c>
      <c r="B33" s="131" t="s">
        <v>95</v>
      </c>
      <c r="C33" s="122">
        <v>0</v>
      </c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32">
        <v>0</v>
      </c>
      <c r="M33" s="133">
        <v>0</v>
      </c>
      <c r="N33" s="134">
        <v>0</v>
      </c>
      <c r="O33" s="135"/>
      <c r="P33" s="132">
        <v>0</v>
      </c>
      <c r="Q33" s="134">
        <v>0</v>
      </c>
      <c r="R33" s="134">
        <v>0</v>
      </c>
      <c r="S33" s="134">
        <v>0</v>
      </c>
      <c r="T33" s="134">
        <v>0</v>
      </c>
      <c r="U33" s="134">
        <v>0</v>
      </c>
      <c r="V33" s="134">
        <v>0</v>
      </c>
      <c r="W33" s="136">
        <v>0</v>
      </c>
      <c r="X33" s="136">
        <v>0</v>
      </c>
      <c r="Y33" s="136">
        <v>0</v>
      </c>
      <c r="Z33" s="136">
        <v>0</v>
      </c>
      <c r="AA33" s="136">
        <v>0</v>
      </c>
      <c r="AB33" s="131" t="s">
        <v>95</v>
      </c>
      <c r="AC33" s="136">
        <v>0</v>
      </c>
      <c r="AO33" s="131" t="s">
        <v>95</v>
      </c>
    </row>
    <row r="34" spans="1:41" x14ac:dyDescent="0.25">
      <c r="A34" s="130">
        <v>373564</v>
      </c>
      <c r="B34" s="131" t="s">
        <v>98</v>
      </c>
      <c r="C34" s="122">
        <v>40786.480000000003</v>
      </c>
      <c r="D34" s="122">
        <v>35621.120000000003</v>
      </c>
      <c r="E34" s="122">
        <v>23317.74</v>
      </c>
      <c r="F34" s="122">
        <v>17459.370000000003</v>
      </c>
      <c r="G34" s="122">
        <v>12038.560000000001</v>
      </c>
      <c r="H34" s="122">
        <v>5663.93</v>
      </c>
      <c r="I34" s="122">
        <v>5728.18</v>
      </c>
      <c r="J34" s="122">
        <v>12553.523560000001</v>
      </c>
      <c r="K34" s="122">
        <v>11307.62</v>
      </c>
      <c r="L34" s="132">
        <v>33303.25067999999</v>
      </c>
      <c r="M34" s="133">
        <v>47789.352120000025</v>
      </c>
      <c r="N34" s="134">
        <v>58583.478739999948</v>
      </c>
      <c r="O34" s="135">
        <f>SUM(C34:N34)</f>
        <v>304152.60509999999</v>
      </c>
      <c r="P34" s="132">
        <v>51254.114360000007</v>
      </c>
      <c r="Q34" s="134">
        <v>38348.028220000015</v>
      </c>
      <c r="R34" s="134">
        <v>32276.367520000014</v>
      </c>
      <c r="S34" s="134">
        <v>22186.082180000009</v>
      </c>
      <c r="T34" s="134">
        <v>10099.823499999939</v>
      </c>
      <c r="U34" s="134">
        <v>7290.1618800000151</v>
      </c>
      <c r="V34" s="134">
        <v>7335.5900800000236</v>
      </c>
      <c r="W34" s="136">
        <v>13621.868880000002</v>
      </c>
      <c r="X34" s="136">
        <v>23115.999000000011</v>
      </c>
      <c r="Y34" s="136">
        <v>40215.324639999992</v>
      </c>
      <c r="Z34" s="136">
        <v>48686.464919999991</v>
      </c>
      <c r="AA34" s="136">
        <v>59458.127999999997</v>
      </c>
      <c r="AB34" s="131" t="s">
        <v>98</v>
      </c>
      <c r="AC34" s="136">
        <v>69333.942540000076</v>
      </c>
      <c r="AO34" s="131" t="s">
        <v>98</v>
      </c>
    </row>
    <row r="35" spans="1:41" x14ac:dyDescent="0.25">
      <c r="A35" s="130" t="s">
        <v>399</v>
      </c>
      <c r="B35" s="131" t="s">
        <v>100</v>
      </c>
      <c r="C35" s="122">
        <v>11800.34</v>
      </c>
      <c r="D35" s="122">
        <v>5514.3</v>
      </c>
      <c r="E35" s="122">
        <v>13695.880000000001</v>
      </c>
      <c r="F35" s="122">
        <v>6816.6100000000006</v>
      </c>
      <c r="G35" s="122">
        <v>7603.2300000000014</v>
      </c>
      <c r="H35" s="122">
        <v>5676.6100000000006</v>
      </c>
      <c r="I35" s="122">
        <v>6033.08</v>
      </c>
      <c r="J35" s="122">
        <v>5333.022820000002</v>
      </c>
      <c r="K35" s="122">
        <v>5391.11</v>
      </c>
      <c r="L35" s="132">
        <v>7752.6851799999968</v>
      </c>
      <c r="M35" s="133">
        <v>7854.7144399999997</v>
      </c>
      <c r="N35" s="134">
        <v>9585.9150399999944</v>
      </c>
      <c r="O35" s="135"/>
      <c r="P35" s="132">
        <v>10520.643540000014</v>
      </c>
      <c r="Q35" s="134">
        <v>6597.3199200000208</v>
      </c>
      <c r="R35" s="134">
        <v>5943.590199999976</v>
      </c>
      <c r="S35" s="134">
        <v>3891.8755200000146</v>
      </c>
      <c r="T35" s="134">
        <v>6195.8721799999885</v>
      </c>
      <c r="U35" s="134">
        <v>4559.8275599999943</v>
      </c>
      <c r="V35" s="134">
        <v>5207.7070200000171</v>
      </c>
      <c r="W35" s="136">
        <v>4698.1973999999982</v>
      </c>
      <c r="X35" s="136">
        <v>6701.404320000016</v>
      </c>
      <c r="Y35" s="136">
        <v>8117.4277000000029</v>
      </c>
      <c r="Z35" s="136">
        <v>6627.5147799999959</v>
      </c>
      <c r="AA35" s="136">
        <v>9706.0267599999697</v>
      </c>
      <c r="AB35" s="131" t="s">
        <v>100</v>
      </c>
      <c r="AC35" s="136">
        <v>11183.294960000017</v>
      </c>
      <c r="AO35" s="131" t="s">
        <v>100</v>
      </c>
    </row>
    <row r="36" spans="1:41" x14ac:dyDescent="0.25">
      <c r="A36" s="130" t="s">
        <v>400</v>
      </c>
      <c r="B36" s="131" t="s">
        <v>101</v>
      </c>
      <c r="C36" s="122">
        <v>0</v>
      </c>
      <c r="D36" s="122">
        <v>0</v>
      </c>
      <c r="E36" s="122">
        <v>0</v>
      </c>
      <c r="F36" s="122">
        <v>0</v>
      </c>
      <c r="G36" s="122">
        <v>0</v>
      </c>
      <c r="H36" s="122">
        <v>0</v>
      </c>
      <c r="I36" s="122">
        <v>84.16</v>
      </c>
      <c r="J36" s="122">
        <v>113.59</v>
      </c>
      <c r="K36" s="122">
        <v>103.07</v>
      </c>
      <c r="L36" s="132">
        <v>35.232699999999987</v>
      </c>
      <c r="M36" s="133">
        <v>3.2631000000000809</v>
      </c>
      <c r="N36" s="134">
        <v>0</v>
      </c>
      <c r="O36" s="135"/>
      <c r="P36" s="132">
        <v>0</v>
      </c>
      <c r="Q36" s="134">
        <v>0</v>
      </c>
      <c r="R36" s="134">
        <v>0</v>
      </c>
      <c r="S36" s="134">
        <v>0</v>
      </c>
      <c r="T36" s="134">
        <v>205.7187799999999</v>
      </c>
      <c r="U36" s="134">
        <v>111.32464000000013</v>
      </c>
      <c r="V36" s="134">
        <v>269.88801999999993</v>
      </c>
      <c r="W36" s="136">
        <v>174.34897999999993</v>
      </c>
      <c r="X36" s="136">
        <v>26.934740000000186</v>
      </c>
      <c r="Y36" s="136">
        <v>5.7290999999999777</v>
      </c>
      <c r="Z36" s="136">
        <v>0</v>
      </c>
      <c r="AA36" s="136">
        <v>0</v>
      </c>
      <c r="AB36" s="131" t="s">
        <v>101</v>
      </c>
      <c r="AC36" s="136">
        <v>0</v>
      </c>
      <c r="AO36" s="131" t="s">
        <v>101</v>
      </c>
    </row>
    <row r="37" spans="1:41" x14ac:dyDescent="0.25">
      <c r="A37" s="130" t="s">
        <v>401</v>
      </c>
      <c r="B37" s="131" t="s">
        <v>103</v>
      </c>
      <c r="C37" s="122">
        <v>0</v>
      </c>
      <c r="D37" s="122">
        <v>0</v>
      </c>
      <c r="E37" s="122">
        <v>0</v>
      </c>
      <c r="F37" s="122">
        <v>2208.6200000000003</v>
      </c>
      <c r="G37" s="122">
        <v>5322.4500000000007</v>
      </c>
      <c r="H37" s="122">
        <v>1134.02</v>
      </c>
      <c r="I37" s="122">
        <v>1142.8</v>
      </c>
      <c r="J37" s="122">
        <v>1484.0193800000018</v>
      </c>
      <c r="K37" s="122">
        <v>1633.46</v>
      </c>
      <c r="L37" s="132">
        <v>897.16597999999885</v>
      </c>
      <c r="M37" s="133">
        <v>0</v>
      </c>
      <c r="N37" s="134">
        <v>0</v>
      </c>
      <c r="O37" s="135"/>
      <c r="P37" s="132">
        <v>0</v>
      </c>
      <c r="Q37" s="134">
        <v>0</v>
      </c>
      <c r="R37" s="134">
        <v>26.569679999997788</v>
      </c>
      <c r="S37" s="134">
        <v>597.22040000000231</v>
      </c>
      <c r="T37" s="134">
        <v>5138.24928</v>
      </c>
      <c r="U37" s="134">
        <v>1608.2690199999972</v>
      </c>
      <c r="V37" s="134">
        <v>1481.4163800000044</v>
      </c>
      <c r="W37" s="136">
        <v>1997.4370999999983</v>
      </c>
      <c r="X37" s="136">
        <v>3173.7763</v>
      </c>
      <c r="Y37" s="136">
        <v>268.85157999999808</v>
      </c>
      <c r="Z37" s="136">
        <v>31.251480000003397</v>
      </c>
      <c r="AA37" s="136">
        <v>0</v>
      </c>
      <c r="AB37" s="131" t="s">
        <v>103</v>
      </c>
      <c r="AC37" s="136">
        <v>0</v>
      </c>
      <c r="AO37" s="131" t="s">
        <v>103</v>
      </c>
    </row>
    <row r="38" spans="1:41" x14ac:dyDescent="0.25">
      <c r="A38" s="130" t="s">
        <v>402</v>
      </c>
      <c r="B38" s="131" t="s">
        <v>105</v>
      </c>
      <c r="C38" s="122">
        <v>0</v>
      </c>
      <c r="D38" s="122">
        <v>8.2100000000000009</v>
      </c>
      <c r="E38" s="122">
        <v>3.24</v>
      </c>
      <c r="F38" s="122">
        <v>8.2100000000000009</v>
      </c>
      <c r="G38" s="122">
        <v>24.630000000000003</v>
      </c>
      <c r="H38" s="122">
        <v>687.25000000000011</v>
      </c>
      <c r="I38" s="122">
        <v>1177.94</v>
      </c>
      <c r="J38" s="122">
        <v>1206.4001400000002</v>
      </c>
      <c r="K38" s="122">
        <v>607.95000000000005</v>
      </c>
      <c r="L38" s="132">
        <v>686.06650000000025</v>
      </c>
      <c r="M38" s="133">
        <v>6.2468199999999054</v>
      </c>
      <c r="N38" s="134">
        <v>5.4551599999993847</v>
      </c>
      <c r="O38" s="135"/>
      <c r="P38" s="132">
        <v>5.4486800000007287</v>
      </c>
      <c r="Q38" s="134">
        <v>5.2963800000008252</v>
      </c>
      <c r="R38" s="134">
        <v>5.7988799999994569</v>
      </c>
      <c r="S38" s="134">
        <v>6.523040000000103</v>
      </c>
      <c r="T38" s="134">
        <v>20.11892000000044</v>
      </c>
      <c r="U38" s="134">
        <v>948.56489999999928</v>
      </c>
      <c r="V38" s="134">
        <v>1624.5384400000007</v>
      </c>
      <c r="W38" s="136">
        <v>1748.7312800000004</v>
      </c>
      <c r="X38" s="136">
        <v>460.87394000000029</v>
      </c>
      <c r="Y38" s="136">
        <v>13.388719999998663</v>
      </c>
      <c r="Z38" s="136">
        <v>3.7102800000013554</v>
      </c>
      <c r="AA38" s="136">
        <v>5.553419999998626</v>
      </c>
      <c r="AB38" s="131" t="s">
        <v>105</v>
      </c>
      <c r="AC38" s="136">
        <v>6.1276400000005404</v>
      </c>
      <c r="AO38" s="131" t="s">
        <v>105</v>
      </c>
    </row>
    <row r="39" spans="1:41" x14ac:dyDescent="0.25">
      <c r="A39" s="130" t="s">
        <v>403</v>
      </c>
      <c r="B39" s="131" t="s">
        <v>107</v>
      </c>
      <c r="C39" s="122">
        <v>0</v>
      </c>
      <c r="D39" s="122">
        <v>0</v>
      </c>
      <c r="E39" s="122">
        <v>0</v>
      </c>
      <c r="F39" s="122">
        <v>0</v>
      </c>
      <c r="G39" s="122">
        <v>0</v>
      </c>
      <c r="H39" s="122">
        <v>0</v>
      </c>
      <c r="I39" s="122">
        <v>0</v>
      </c>
      <c r="J39" s="122">
        <v>0</v>
      </c>
      <c r="K39" s="122" t="s">
        <v>404</v>
      </c>
      <c r="L39" s="132">
        <v>0</v>
      </c>
      <c r="M39" s="132">
        <v>0</v>
      </c>
      <c r="N39" s="132">
        <v>0</v>
      </c>
      <c r="O39" s="132"/>
      <c r="P39" s="132">
        <v>0</v>
      </c>
      <c r="Q39" s="132">
        <v>0</v>
      </c>
      <c r="R39" s="132">
        <v>0</v>
      </c>
      <c r="S39" s="134">
        <v>0</v>
      </c>
      <c r="T39" s="132">
        <v>0</v>
      </c>
      <c r="U39" s="132">
        <v>0</v>
      </c>
      <c r="V39" s="132">
        <v>0</v>
      </c>
      <c r="W39" s="136">
        <v>0</v>
      </c>
      <c r="X39" s="132">
        <v>0</v>
      </c>
      <c r="Y39" s="132">
        <v>0</v>
      </c>
      <c r="Z39" s="136">
        <v>0</v>
      </c>
      <c r="AA39" s="136" t="s">
        <v>404</v>
      </c>
      <c r="AB39" s="131" t="s">
        <v>107</v>
      </c>
      <c r="AC39" s="136">
        <v>0</v>
      </c>
      <c r="AO39" s="131" t="s">
        <v>107</v>
      </c>
    </row>
    <row r="40" spans="1:41" x14ac:dyDescent="0.25">
      <c r="A40" s="130" t="s">
        <v>405</v>
      </c>
      <c r="B40" s="131" t="s">
        <v>109</v>
      </c>
      <c r="C40" s="122">
        <v>0</v>
      </c>
      <c r="D40" s="122">
        <v>0</v>
      </c>
      <c r="E40" s="122">
        <v>0</v>
      </c>
      <c r="F40" s="122">
        <v>0</v>
      </c>
      <c r="G40" s="122">
        <v>0</v>
      </c>
      <c r="H40" s="122">
        <v>0</v>
      </c>
      <c r="I40" s="122">
        <v>0</v>
      </c>
      <c r="J40" s="122">
        <v>1.8367800000000001</v>
      </c>
      <c r="K40" s="122">
        <v>0</v>
      </c>
      <c r="L40" s="132">
        <v>0</v>
      </c>
      <c r="M40" s="133">
        <v>0</v>
      </c>
      <c r="N40" s="134">
        <v>0</v>
      </c>
      <c r="O40" s="135"/>
      <c r="P40" s="132">
        <v>0</v>
      </c>
      <c r="Q40" s="134">
        <v>0</v>
      </c>
      <c r="R40" s="134">
        <v>0</v>
      </c>
      <c r="S40" s="134">
        <v>0</v>
      </c>
      <c r="T40" s="134">
        <v>0</v>
      </c>
      <c r="U40" s="134">
        <v>0</v>
      </c>
      <c r="V40" s="134">
        <v>0</v>
      </c>
      <c r="W40" s="136">
        <v>0</v>
      </c>
      <c r="X40" s="136">
        <v>0</v>
      </c>
      <c r="Y40" s="136">
        <v>0</v>
      </c>
      <c r="Z40" s="136">
        <v>0</v>
      </c>
      <c r="AA40" s="136">
        <v>0</v>
      </c>
      <c r="AB40" s="131" t="s">
        <v>109</v>
      </c>
      <c r="AC40" s="136">
        <v>0</v>
      </c>
      <c r="AO40" s="131" t="s">
        <v>109</v>
      </c>
    </row>
    <row r="41" spans="1:41" x14ac:dyDescent="0.25">
      <c r="A41" s="130" t="s">
        <v>406</v>
      </c>
      <c r="B41" s="131" t="s">
        <v>111</v>
      </c>
      <c r="C41" s="122">
        <v>0</v>
      </c>
      <c r="D41" s="122">
        <v>0</v>
      </c>
      <c r="E41" s="122">
        <v>0</v>
      </c>
      <c r="F41" s="122">
        <v>0</v>
      </c>
      <c r="G41" s="122">
        <v>0</v>
      </c>
      <c r="H41" s="122">
        <v>0</v>
      </c>
      <c r="I41" s="122">
        <v>8.94</v>
      </c>
      <c r="J41" s="122">
        <v>22.996560000000283</v>
      </c>
      <c r="K41" s="122">
        <v>1.31</v>
      </c>
      <c r="L41" s="132">
        <v>11.500540000000433</v>
      </c>
      <c r="M41" s="133">
        <v>1.3536400000025468</v>
      </c>
      <c r="N41" s="134">
        <v>0</v>
      </c>
      <c r="O41" s="135"/>
      <c r="P41" s="132">
        <v>3.2679999999227216E-2</v>
      </c>
      <c r="Q41" s="134">
        <v>8.9400000018213174E-3</v>
      </c>
      <c r="R41" s="134">
        <v>17.728019999997496</v>
      </c>
      <c r="S41" s="134">
        <v>7.6532600000028097</v>
      </c>
      <c r="T41" s="134">
        <v>27.506840000000022</v>
      </c>
      <c r="U41" s="134">
        <v>90.197260000000909</v>
      </c>
      <c r="V41" s="134">
        <v>39.523019999999597</v>
      </c>
      <c r="W41" s="136">
        <v>29.259999999997273</v>
      </c>
      <c r="X41" s="136">
        <v>66.966660000002406</v>
      </c>
      <c r="Y41" s="136">
        <v>46.356919999999967</v>
      </c>
      <c r="Z41" s="136">
        <v>30.722959999999148</v>
      </c>
      <c r="AA41" s="136">
        <v>0</v>
      </c>
      <c r="AB41" s="131" t="s">
        <v>111</v>
      </c>
      <c r="AC41" s="136">
        <v>1.4500000001962689E-2</v>
      </c>
      <c r="AO41" s="131" t="s">
        <v>111</v>
      </c>
    </row>
    <row r="42" spans="1:41" x14ac:dyDescent="0.25">
      <c r="A42" s="130" t="s">
        <v>407</v>
      </c>
      <c r="B42" s="131" t="s">
        <v>113</v>
      </c>
      <c r="C42" s="122">
        <v>0</v>
      </c>
      <c r="D42" s="122">
        <v>0</v>
      </c>
      <c r="E42" s="122">
        <v>0</v>
      </c>
      <c r="F42" s="122">
        <v>0</v>
      </c>
      <c r="G42" s="122">
        <v>8.2100000000000009</v>
      </c>
      <c r="H42" s="122">
        <v>188.61</v>
      </c>
      <c r="I42" s="122">
        <v>227.82</v>
      </c>
      <c r="J42" s="122">
        <v>258.37641999999954</v>
      </c>
      <c r="K42" s="122">
        <v>134.63999999999999</v>
      </c>
      <c r="L42" s="132">
        <v>0</v>
      </c>
      <c r="M42" s="133">
        <v>0</v>
      </c>
      <c r="N42" s="134">
        <v>0</v>
      </c>
      <c r="O42" s="135"/>
      <c r="P42" s="132">
        <v>0</v>
      </c>
      <c r="Q42" s="134">
        <v>0</v>
      </c>
      <c r="R42" s="134">
        <v>0</v>
      </c>
      <c r="S42" s="134">
        <v>0</v>
      </c>
      <c r="T42" s="134">
        <v>17.808479999999658</v>
      </c>
      <c r="U42" s="134">
        <v>141.23844000000025</v>
      </c>
      <c r="V42" s="134">
        <v>298.70777999999899</v>
      </c>
      <c r="W42" s="136">
        <v>367.19911999999948</v>
      </c>
      <c r="X42" s="136">
        <v>352.95496000000168</v>
      </c>
      <c r="Y42" s="136">
        <v>9.5620000000044461E-2</v>
      </c>
      <c r="Z42" s="136">
        <v>0</v>
      </c>
      <c r="AA42" s="136">
        <v>0</v>
      </c>
      <c r="AB42" s="131" t="s">
        <v>113</v>
      </c>
      <c r="AC42" s="136">
        <v>0</v>
      </c>
      <c r="AO42" s="131" t="s">
        <v>113</v>
      </c>
    </row>
    <row r="43" spans="1:41" x14ac:dyDescent="0.25">
      <c r="A43" s="130" t="s">
        <v>408</v>
      </c>
      <c r="B43" s="131" t="s">
        <v>115</v>
      </c>
      <c r="C43" s="122">
        <v>8.2100000000000009</v>
      </c>
      <c r="D43" s="122">
        <v>0</v>
      </c>
      <c r="E43" s="122">
        <v>0</v>
      </c>
      <c r="F43" s="122">
        <v>0</v>
      </c>
      <c r="G43" s="122">
        <v>11.450000000000001</v>
      </c>
      <c r="H43" s="122">
        <v>0</v>
      </c>
      <c r="I43" s="122">
        <v>1610.78</v>
      </c>
      <c r="J43" s="122">
        <v>11.71324000000277</v>
      </c>
      <c r="K43" s="122">
        <v>2.36</v>
      </c>
      <c r="L43" s="132">
        <v>2.5821999999978198</v>
      </c>
      <c r="M43" s="133">
        <v>2.3910600000014979</v>
      </c>
      <c r="N43" s="134">
        <v>2.7489799999975908</v>
      </c>
      <c r="O43" s="135"/>
      <c r="P43" s="132">
        <v>2.6046999999993203</v>
      </c>
      <c r="Q43" s="134">
        <v>2.4169600000000444</v>
      </c>
      <c r="R43" s="134">
        <v>2.3106000000013682</v>
      </c>
      <c r="S43" s="134">
        <v>2.7459000000017295</v>
      </c>
      <c r="T43" s="134">
        <v>2.436379999999235</v>
      </c>
      <c r="U43" s="134">
        <v>2.6062600000021576</v>
      </c>
      <c r="V43" s="134">
        <v>2.6916399999953504</v>
      </c>
      <c r="W43" s="136">
        <v>36.058220000002748</v>
      </c>
      <c r="X43" s="136">
        <v>2.8480999999975758</v>
      </c>
      <c r="Y43" s="136">
        <v>2.7031999999977052</v>
      </c>
      <c r="Z43" s="136">
        <v>2.726320000006381</v>
      </c>
      <c r="AA43" s="136">
        <v>2.3350199999938925</v>
      </c>
      <c r="AB43" s="131" t="s">
        <v>115</v>
      </c>
      <c r="AC43" s="136">
        <v>2.1001800000020738</v>
      </c>
      <c r="AO43" s="131" t="s">
        <v>115</v>
      </c>
    </row>
    <row r="44" spans="1:41" x14ac:dyDescent="0.25">
      <c r="A44" s="130">
        <v>373029</v>
      </c>
      <c r="B44" s="131" t="s">
        <v>117</v>
      </c>
      <c r="C44" s="122">
        <v>10646.050000000001</v>
      </c>
      <c r="D44" s="122">
        <v>13517.920000000002</v>
      </c>
      <c r="E44" s="122">
        <v>11529.420000000002</v>
      </c>
      <c r="F44" s="122">
        <v>12796.44</v>
      </c>
      <c r="G44" s="122">
        <v>9547.510000000002</v>
      </c>
      <c r="H44" s="122">
        <v>6684.1100000000006</v>
      </c>
      <c r="I44" s="122">
        <v>4469.18</v>
      </c>
      <c r="J44" s="122">
        <v>6118.1007400000108</v>
      </c>
      <c r="K44" s="122">
        <v>4853.12</v>
      </c>
      <c r="L44" s="132">
        <v>6005.3953200000196</v>
      </c>
      <c r="M44" s="133">
        <v>5342.2392599999994</v>
      </c>
      <c r="N44" s="134">
        <v>6790.1650199999958</v>
      </c>
      <c r="O44" s="135"/>
      <c r="P44" s="132">
        <v>6725.2169800000156</v>
      </c>
      <c r="Q44" s="134">
        <v>7770.7468800000006</v>
      </c>
      <c r="R44" s="134">
        <v>6643.2283999999636</v>
      </c>
      <c r="S44" s="134">
        <v>7455.9362400000118</v>
      </c>
      <c r="T44" s="134">
        <v>5091.2273000000114</v>
      </c>
      <c r="U44" s="134">
        <v>3683.2747599999948</v>
      </c>
      <c r="V44" s="134">
        <v>4885.8749600000137</v>
      </c>
      <c r="W44" s="136">
        <v>7307.3825999999945</v>
      </c>
      <c r="X44" s="136">
        <v>6595.874040000027</v>
      </c>
      <c r="Y44" s="136">
        <v>6533.7058599999327</v>
      </c>
      <c r="Z44" s="136">
        <v>7506.9991600000012</v>
      </c>
      <c r="AA44" s="136">
        <v>7161.4746800000594</v>
      </c>
      <c r="AB44" s="131" t="s">
        <v>117</v>
      </c>
      <c r="AC44" s="136">
        <v>6558.1081999999533</v>
      </c>
      <c r="AO44" s="131" t="s">
        <v>117</v>
      </c>
    </row>
    <row r="45" spans="1:41" x14ac:dyDescent="0.25">
      <c r="A45" s="130" t="s">
        <v>409</v>
      </c>
      <c r="B45" s="131" t="s">
        <v>119</v>
      </c>
      <c r="C45" s="122">
        <v>2070.9700000000003</v>
      </c>
      <c r="D45" s="122">
        <v>15618.070000000002</v>
      </c>
      <c r="E45" s="122">
        <v>8848.3000000000011</v>
      </c>
      <c r="F45" s="122">
        <v>5157.4400000000005</v>
      </c>
      <c r="G45" s="122">
        <v>3998.4700000000003</v>
      </c>
      <c r="H45" s="122">
        <v>1963.45</v>
      </c>
      <c r="I45" s="122">
        <v>2708.8599999999997</v>
      </c>
      <c r="J45" s="122">
        <v>2958.2395000000001</v>
      </c>
      <c r="K45" s="122">
        <v>2731.2</v>
      </c>
      <c r="L45" s="132">
        <v>5804.4603599999991</v>
      </c>
      <c r="M45" s="133">
        <v>5468.6660800000009</v>
      </c>
      <c r="N45" s="134">
        <v>8978.6241800000025</v>
      </c>
      <c r="O45" s="135"/>
      <c r="P45" s="132">
        <v>7426.5795800000014</v>
      </c>
      <c r="Q45" s="134">
        <v>6610.6692000000003</v>
      </c>
      <c r="R45" s="134">
        <v>5378.1601799999917</v>
      </c>
      <c r="S45" s="134">
        <v>6123.3619600000047</v>
      </c>
      <c r="T45" s="134">
        <v>6344.6912799999918</v>
      </c>
      <c r="U45" s="134">
        <v>3874.3899600000159</v>
      </c>
      <c r="V45" s="134">
        <v>4239.7082799999907</v>
      </c>
      <c r="W45" s="136">
        <v>4352.7299200000052</v>
      </c>
      <c r="X45" s="136">
        <v>5016.0496800000019</v>
      </c>
      <c r="Y45" s="136">
        <v>7232.6093400000009</v>
      </c>
      <c r="Z45" s="136">
        <v>5065.1170599999905</v>
      </c>
      <c r="AA45" s="136">
        <v>6894.2222200000024</v>
      </c>
      <c r="AB45" s="131" t="s">
        <v>119</v>
      </c>
      <c r="AC45" s="136">
        <v>6678.1772400000027</v>
      </c>
      <c r="AO45" s="131" t="s">
        <v>119</v>
      </c>
    </row>
    <row r="46" spans="1:41" x14ac:dyDescent="0.25">
      <c r="A46" s="130" t="s">
        <v>410</v>
      </c>
      <c r="B46" s="131" t="s">
        <v>121</v>
      </c>
      <c r="C46" s="122">
        <v>0</v>
      </c>
      <c r="D46" s="122">
        <v>0</v>
      </c>
      <c r="E46" s="122">
        <v>0</v>
      </c>
      <c r="F46" s="122">
        <v>0</v>
      </c>
      <c r="G46" s="122">
        <v>0</v>
      </c>
      <c r="H46" s="122">
        <v>0</v>
      </c>
      <c r="I46" s="122">
        <v>0</v>
      </c>
      <c r="J46" s="122">
        <v>4.6464200000001483</v>
      </c>
      <c r="K46" s="122">
        <v>0.02</v>
      </c>
      <c r="L46" s="132">
        <v>3.6999999999125068E-3</v>
      </c>
      <c r="M46" s="133">
        <v>0</v>
      </c>
      <c r="N46" s="134">
        <v>0</v>
      </c>
      <c r="O46" s="135"/>
      <c r="P46" s="132">
        <v>0</v>
      </c>
      <c r="Q46" s="134">
        <v>0</v>
      </c>
      <c r="R46" s="134">
        <v>8.9399999997885962E-3</v>
      </c>
      <c r="S46" s="134">
        <v>0.10728000000051224</v>
      </c>
      <c r="T46" s="134">
        <v>3.4220000000417486E-2</v>
      </c>
      <c r="U46" s="134">
        <v>3.5759999999154385E-2</v>
      </c>
      <c r="V46" s="134">
        <v>4.056000000019367E-2</v>
      </c>
      <c r="W46" s="136">
        <v>0</v>
      </c>
      <c r="X46" s="136">
        <v>1.8859999999801858E-2</v>
      </c>
      <c r="Y46" s="136">
        <v>2.0280000000673228E-2</v>
      </c>
      <c r="Z46" s="136">
        <v>0</v>
      </c>
      <c r="AA46" s="136">
        <v>0</v>
      </c>
      <c r="AB46" s="131" t="s">
        <v>121</v>
      </c>
      <c r="AC46" s="136">
        <v>0</v>
      </c>
      <c r="AO46" s="131" t="s">
        <v>121</v>
      </c>
    </row>
    <row r="47" spans="1:41" x14ac:dyDescent="0.25">
      <c r="A47" s="130" t="s">
        <v>411</v>
      </c>
      <c r="B47" s="131" t="s">
        <v>123</v>
      </c>
      <c r="C47" s="122">
        <v>0</v>
      </c>
      <c r="D47" s="122">
        <v>0</v>
      </c>
      <c r="E47" s="122">
        <v>0</v>
      </c>
      <c r="F47" s="122">
        <v>0</v>
      </c>
      <c r="G47" s="122">
        <v>24.630000000000003</v>
      </c>
      <c r="H47" s="122">
        <v>31.110000000000003</v>
      </c>
      <c r="I47" s="122">
        <v>52.099999999999994</v>
      </c>
      <c r="J47" s="122">
        <v>44.376900000000049</v>
      </c>
      <c r="K47" s="122">
        <v>37.770000000000003</v>
      </c>
      <c r="L47" s="132">
        <v>16.268579999999716</v>
      </c>
      <c r="M47" s="133">
        <v>2.6820000000382149E-2</v>
      </c>
      <c r="N47" s="134">
        <v>0</v>
      </c>
      <c r="O47" s="135"/>
      <c r="P47" s="132">
        <v>0</v>
      </c>
      <c r="Q47" s="134">
        <v>0</v>
      </c>
      <c r="R47" s="134">
        <v>0</v>
      </c>
      <c r="S47" s="134">
        <v>0</v>
      </c>
      <c r="T47" s="134">
        <v>0</v>
      </c>
      <c r="U47" s="134">
        <v>26.31583999999954</v>
      </c>
      <c r="V47" s="134">
        <v>93.419840000000221</v>
      </c>
      <c r="W47" s="136">
        <v>45.152440000000283</v>
      </c>
      <c r="X47" s="136">
        <v>38.526559999999876</v>
      </c>
      <c r="Y47" s="136">
        <v>26.375519999999952</v>
      </c>
      <c r="Z47" s="136">
        <v>0</v>
      </c>
      <c r="AA47" s="136">
        <v>0</v>
      </c>
      <c r="AB47" s="131" t="s">
        <v>123</v>
      </c>
      <c r="AC47" s="136">
        <v>0</v>
      </c>
      <c r="AO47" s="131" t="s">
        <v>123</v>
      </c>
    </row>
    <row r="48" spans="1:41" x14ac:dyDescent="0.25">
      <c r="A48" s="130">
        <v>373111</v>
      </c>
      <c r="B48" s="131" t="s">
        <v>125</v>
      </c>
      <c r="C48" s="122">
        <v>0</v>
      </c>
      <c r="D48" s="122">
        <v>0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4.8568199999996207</v>
      </c>
      <c r="K48" s="122">
        <v>0</v>
      </c>
      <c r="L48" s="132">
        <v>0</v>
      </c>
      <c r="M48" s="133">
        <v>0</v>
      </c>
      <c r="N48" s="134">
        <v>0</v>
      </c>
      <c r="O48" s="135"/>
      <c r="P48" s="132">
        <v>0</v>
      </c>
      <c r="Q48" s="134">
        <v>0</v>
      </c>
      <c r="R48" s="134">
        <v>0</v>
      </c>
      <c r="S48" s="134">
        <v>0</v>
      </c>
      <c r="T48" s="134">
        <v>0</v>
      </c>
      <c r="U48" s="134">
        <v>0</v>
      </c>
      <c r="V48" s="134">
        <v>0</v>
      </c>
      <c r="W48" s="136">
        <v>0</v>
      </c>
      <c r="X48" s="136">
        <v>0</v>
      </c>
      <c r="Y48" s="136">
        <v>0</v>
      </c>
      <c r="Z48" s="136">
        <v>0</v>
      </c>
      <c r="AA48" s="136">
        <v>0</v>
      </c>
      <c r="AB48" s="131" t="s">
        <v>125</v>
      </c>
      <c r="AC48" s="136">
        <v>0</v>
      </c>
      <c r="AO48" s="131" t="s">
        <v>125</v>
      </c>
    </row>
    <row r="49" spans="1:41" x14ac:dyDescent="0.25">
      <c r="A49" s="130" t="s">
        <v>412</v>
      </c>
      <c r="B49" s="131" t="s">
        <v>127</v>
      </c>
      <c r="C49" s="122">
        <v>73.890000000000015</v>
      </c>
      <c r="D49" s="122">
        <v>52.500000000000007</v>
      </c>
      <c r="E49" s="122">
        <v>8.2100000000000009</v>
      </c>
      <c r="F49" s="122">
        <v>27.870000000000005</v>
      </c>
      <c r="G49" s="122">
        <v>534.91000000000008</v>
      </c>
      <c r="H49" s="122">
        <v>781.21</v>
      </c>
      <c r="I49" s="122">
        <v>765.16</v>
      </c>
      <c r="J49" s="122">
        <v>1228.3295800000008</v>
      </c>
      <c r="K49" s="122">
        <v>1295.0899999999999</v>
      </c>
      <c r="L49" s="132">
        <v>954.11904000000163</v>
      </c>
      <c r="M49" s="133">
        <v>60.197719999998228</v>
      </c>
      <c r="N49" s="134">
        <v>74.381800000001448</v>
      </c>
      <c r="O49" s="135"/>
      <c r="P49" s="132">
        <v>31.813860000002343</v>
      </c>
      <c r="Q49" s="134">
        <v>56.652860000002782</v>
      </c>
      <c r="R49" s="134">
        <v>11.950039999994088</v>
      </c>
      <c r="S49" s="134">
        <v>28.313420000001912</v>
      </c>
      <c r="T49" s="134">
        <v>48.276200000001417</v>
      </c>
      <c r="U49" s="134">
        <v>1764.077259999998</v>
      </c>
      <c r="V49" s="134">
        <v>1790.4750599999984</v>
      </c>
      <c r="W49" s="136">
        <v>2416.1195800000005</v>
      </c>
      <c r="X49" s="136">
        <v>3547.2274600000042</v>
      </c>
      <c r="Y49" s="136">
        <v>594.55827999999588</v>
      </c>
      <c r="Z49" s="136">
        <v>19.309520000002014</v>
      </c>
      <c r="AA49" s="136">
        <v>34.471759999997545</v>
      </c>
      <c r="AB49" s="131" t="s">
        <v>127</v>
      </c>
      <c r="AC49" s="136">
        <v>36.012640000003245</v>
      </c>
      <c r="AO49" s="131" t="s">
        <v>127</v>
      </c>
    </row>
    <row r="50" spans="1:41" x14ac:dyDescent="0.25">
      <c r="A50" s="130" t="s">
        <v>413</v>
      </c>
      <c r="B50" s="131" t="s">
        <v>129</v>
      </c>
      <c r="C50" s="122">
        <v>0</v>
      </c>
      <c r="D50" s="122">
        <v>0</v>
      </c>
      <c r="E50" s="122">
        <v>0</v>
      </c>
      <c r="F50" s="122">
        <v>0</v>
      </c>
      <c r="G50" s="122">
        <v>455.64000000000004</v>
      </c>
      <c r="H50" s="122">
        <v>1242.0400000000002</v>
      </c>
      <c r="I50" s="122">
        <v>1196.76</v>
      </c>
      <c r="J50" s="122">
        <v>1777.2318199999938</v>
      </c>
      <c r="K50" s="122">
        <v>1620.74</v>
      </c>
      <c r="L50" s="132">
        <v>1654.9991400000069</v>
      </c>
      <c r="M50" s="133">
        <v>110.98783999999925</v>
      </c>
      <c r="N50" s="134">
        <v>0</v>
      </c>
      <c r="O50" s="135"/>
      <c r="P50" s="132">
        <v>0</v>
      </c>
      <c r="Q50" s="134">
        <v>0</v>
      </c>
      <c r="R50" s="134">
        <v>0</v>
      </c>
      <c r="S50" s="134">
        <v>3.6922199999879011</v>
      </c>
      <c r="T50" s="134">
        <v>1501.8971200000067</v>
      </c>
      <c r="U50" s="134">
        <v>1193.268099999993</v>
      </c>
      <c r="V50" s="134">
        <v>1441.7877800000024</v>
      </c>
      <c r="W50" s="136">
        <v>1473.0114800000104</v>
      </c>
      <c r="X50" s="136">
        <v>1307.4661199999969</v>
      </c>
      <c r="Y50" s="136">
        <v>1139.4605199999964</v>
      </c>
      <c r="Z50" s="136">
        <v>5.4654600000067877</v>
      </c>
      <c r="AA50" s="136">
        <v>0</v>
      </c>
      <c r="AB50" s="131" t="s">
        <v>129</v>
      </c>
      <c r="AC50" s="136">
        <v>0</v>
      </c>
      <c r="AO50" s="131" t="s">
        <v>129</v>
      </c>
    </row>
    <row r="51" spans="1:41" x14ac:dyDescent="0.25">
      <c r="A51" s="130" t="s">
        <v>414</v>
      </c>
      <c r="B51" s="131" t="s">
        <v>131</v>
      </c>
      <c r="C51" s="122">
        <v>0</v>
      </c>
      <c r="D51" s="122">
        <v>0</v>
      </c>
      <c r="E51" s="122">
        <v>0</v>
      </c>
      <c r="F51" s="122">
        <v>0</v>
      </c>
      <c r="G51" s="122">
        <v>8.2100000000000009</v>
      </c>
      <c r="H51" s="122">
        <v>180.40000000000003</v>
      </c>
      <c r="I51" s="122">
        <v>421.41999999999996</v>
      </c>
      <c r="J51" s="122">
        <v>91.832200000000356</v>
      </c>
      <c r="K51" s="122">
        <v>104.25</v>
      </c>
      <c r="L51" s="132">
        <v>3.3703800000016098</v>
      </c>
      <c r="M51" s="133">
        <v>0.83141999999863392</v>
      </c>
      <c r="N51" s="134">
        <v>0</v>
      </c>
      <c r="O51" s="135"/>
      <c r="P51" s="132">
        <v>0</v>
      </c>
      <c r="Q51" s="134">
        <v>0</v>
      </c>
      <c r="R51" s="134">
        <v>0</v>
      </c>
      <c r="S51" s="134">
        <v>0</v>
      </c>
      <c r="T51" s="134">
        <v>77.246739999999804</v>
      </c>
      <c r="U51" s="134">
        <v>259.41750000000093</v>
      </c>
      <c r="V51" s="134">
        <v>116.55734000000001</v>
      </c>
      <c r="W51" s="136">
        <v>0</v>
      </c>
      <c r="X51" s="136">
        <v>13.922220000000481</v>
      </c>
      <c r="Y51" s="136">
        <v>0.98357999999979717</v>
      </c>
      <c r="Z51" s="136">
        <v>0</v>
      </c>
      <c r="AA51" s="136">
        <v>0</v>
      </c>
      <c r="AB51" s="131" t="s">
        <v>131</v>
      </c>
      <c r="AC51" s="136">
        <v>0</v>
      </c>
      <c r="AO51" s="131" t="s">
        <v>131</v>
      </c>
    </row>
    <row r="52" spans="1:41" x14ac:dyDescent="0.25">
      <c r="A52" s="130" t="s">
        <v>415</v>
      </c>
      <c r="B52" s="131" t="s">
        <v>133</v>
      </c>
      <c r="C52" s="122">
        <v>8391.8000000000011</v>
      </c>
      <c r="D52" s="122">
        <v>7829.2100000000009</v>
      </c>
      <c r="E52" s="122">
        <v>5629.2400000000007</v>
      </c>
      <c r="F52" s="122">
        <v>2926.1000000000004</v>
      </c>
      <c r="G52" s="122">
        <v>874.76</v>
      </c>
      <c r="H52" s="122">
        <v>799.80000000000007</v>
      </c>
      <c r="I52" s="122">
        <v>2316.16</v>
      </c>
      <c r="J52" s="122">
        <v>1989.6430399999733</v>
      </c>
      <c r="K52" s="122">
        <v>503.28</v>
      </c>
      <c r="L52" s="132">
        <v>1392.4334400000164</v>
      </c>
      <c r="M52" s="133">
        <v>5930.3118399999576</v>
      </c>
      <c r="N52" s="134">
        <v>7560.9222800000271</v>
      </c>
      <c r="O52" s="135"/>
      <c r="P52" s="132">
        <v>6923.0619399999723</v>
      </c>
      <c r="Q52" s="134">
        <v>6901.2411600000114</v>
      </c>
      <c r="R52" s="134">
        <v>6020.6997599999968</v>
      </c>
      <c r="S52" s="134">
        <v>5155.7482400000154</v>
      </c>
      <c r="T52" s="134">
        <v>474.73767999993885</v>
      </c>
      <c r="U52" s="134">
        <v>595.843240000062</v>
      </c>
      <c r="V52" s="134">
        <v>629.60375999995881</v>
      </c>
      <c r="W52" s="136">
        <v>2321.6348800000233</v>
      </c>
      <c r="X52" s="136">
        <v>585.15238000000204</v>
      </c>
      <c r="Y52" s="136">
        <v>1759.7487399999943</v>
      </c>
      <c r="Z52" s="136">
        <v>5866.7026799999967</v>
      </c>
      <c r="AA52" s="136">
        <v>8459.0633600000056</v>
      </c>
      <c r="AB52" s="131" t="s">
        <v>133</v>
      </c>
      <c r="AC52" s="136">
        <v>10497.737180000026</v>
      </c>
      <c r="AO52" s="131" t="s">
        <v>133</v>
      </c>
    </row>
    <row r="53" spans="1:41" x14ac:dyDescent="0.25">
      <c r="A53" s="130" t="s">
        <v>416</v>
      </c>
      <c r="B53" s="131" t="s">
        <v>135</v>
      </c>
      <c r="C53" s="122">
        <v>0</v>
      </c>
      <c r="D53" s="122">
        <v>0</v>
      </c>
      <c r="E53" s="122">
        <v>0</v>
      </c>
      <c r="F53" s="122">
        <v>288.86000000000007</v>
      </c>
      <c r="G53" s="122">
        <v>2727.77</v>
      </c>
      <c r="H53" s="122">
        <v>1935.5500000000002</v>
      </c>
      <c r="I53" s="122">
        <v>1314.52</v>
      </c>
      <c r="J53" s="122">
        <v>2982.109499999995</v>
      </c>
      <c r="K53" s="122">
        <v>3463.04</v>
      </c>
      <c r="L53" s="132">
        <v>5706.8315200000061</v>
      </c>
      <c r="M53" s="133">
        <v>6386.2295800000093</v>
      </c>
      <c r="N53" s="134">
        <v>8238.1204599999983</v>
      </c>
      <c r="O53" s="135"/>
      <c r="P53" s="132">
        <v>7947.2104799999979</v>
      </c>
      <c r="Q53" s="134">
        <v>4475.9875400000037</v>
      </c>
      <c r="R53" s="134">
        <v>2743.8159399999922</v>
      </c>
      <c r="S53" s="134">
        <v>3777.6148000000067</v>
      </c>
      <c r="T53" s="134">
        <v>4572.1565400000027</v>
      </c>
      <c r="U53" s="134">
        <v>4175.1672999999928</v>
      </c>
      <c r="V53" s="134">
        <v>4848.0620799999861</v>
      </c>
      <c r="W53" s="136">
        <v>5565.0497800000121</v>
      </c>
      <c r="X53" s="136">
        <v>5659.8886600000151</v>
      </c>
      <c r="Y53" s="136">
        <v>3484.3551999999768</v>
      </c>
      <c r="Z53" s="136">
        <v>3958.7119400000292</v>
      </c>
      <c r="AA53" s="136">
        <v>7243.5303799999729</v>
      </c>
      <c r="AB53" s="131" t="s">
        <v>135</v>
      </c>
      <c r="AC53" s="136">
        <v>10561.782580000006</v>
      </c>
      <c r="AO53" s="131" t="s">
        <v>135</v>
      </c>
    </row>
    <row r="54" spans="1:41" x14ac:dyDescent="0.25">
      <c r="A54" s="130" t="s">
        <v>417</v>
      </c>
      <c r="B54" s="131" t="s">
        <v>138</v>
      </c>
      <c r="C54" s="122">
        <v>0</v>
      </c>
      <c r="D54" s="122">
        <v>0</v>
      </c>
      <c r="E54" s="122">
        <v>0</v>
      </c>
      <c r="F54" s="122">
        <v>90.31</v>
      </c>
      <c r="G54" s="122">
        <v>278.04000000000002</v>
      </c>
      <c r="H54" s="122">
        <v>1539.71</v>
      </c>
      <c r="I54" s="122">
        <v>2061.8399999999997</v>
      </c>
      <c r="J54" s="122">
        <v>3235.6023799999953</v>
      </c>
      <c r="K54" s="122">
        <v>2587.1999999999998</v>
      </c>
      <c r="L54" s="132">
        <v>6152.7413599999954</v>
      </c>
      <c r="M54" s="133">
        <v>4212.2902800000102</v>
      </c>
      <c r="N54" s="134">
        <v>124.63907999999142</v>
      </c>
      <c r="O54" s="135"/>
      <c r="P54" s="132">
        <v>2163.3155400000087</v>
      </c>
      <c r="Q54" s="134">
        <v>26.171319999989354</v>
      </c>
      <c r="R54" s="134">
        <v>29.909380000002873</v>
      </c>
      <c r="S54" s="134">
        <v>86.050740000001625</v>
      </c>
      <c r="T54" s="134">
        <v>808.5920799999916</v>
      </c>
      <c r="U54" s="134">
        <v>1795.9198000000047</v>
      </c>
      <c r="V54" s="134">
        <v>500.42975999999942</v>
      </c>
      <c r="W54" s="136">
        <v>2677.4929799999964</v>
      </c>
      <c r="X54" s="136">
        <v>3288.4938400000065</v>
      </c>
      <c r="Y54" s="136">
        <v>2633.4758999999949</v>
      </c>
      <c r="Z54" s="136">
        <v>2155.405719999997</v>
      </c>
      <c r="AA54" s="136">
        <v>674.30060000001663</v>
      </c>
      <c r="AB54" s="131" t="s">
        <v>138</v>
      </c>
      <c r="AC54" s="136">
        <v>2.2203399999936302</v>
      </c>
      <c r="AO54" s="131" t="s">
        <v>138</v>
      </c>
    </row>
    <row r="55" spans="1:41" x14ac:dyDescent="0.25">
      <c r="A55" s="130" t="s">
        <v>418</v>
      </c>
      <c r="B55" s="131" t="s">
        <v>140</v>
      </c>
      <c r="C55" s="122">
        <v>3.24</v>
      </c>
      <c r="D55" s="122">
        <v>8.2100000000000009</v>
      </c>
      <c r="E55" s="122">
        <v>0</v>
      </c>
      <c r="F55" s="122">
        <v>8.2100000000000009</v>
      </c>
      <c r="G55" s="122">
        <v>3.24</v>
      </c>
      <c r="H55" s="122">
        <v>8.2100000000000009</v>
      </c>
      <c r="I55" s="122">
        <v>0</v>
      </c>
      <c r="J55" s="122">
        <v>13.750100000000174</v>
      </c>
      <c r="K55" s="122">
        <v>4.59</v>
      </c>
      <c r="L55" s="132">
        <v>6.0208199999999215</v>
      </c>
      <c r="M55" s="133">
        <v>5.6523999999987495</v>
      </c>
      <c r="N55" s="134">
        <v>6.0713600000006887</v>
      </c>
      <c r="O55" s="135"/>
      <c r="P55" s="132">
        <v>6.394440000002021</v>
      </c>
      <c r="Q55" s="134">
        <v>6.3019600000005624</v>
      </c>
      <c r="R55" s="134">
        <v>5.5691599999998767</v>
      </c>
      <c r="S55" s="134">
        <v>6.2816399999999222</v>
      </c>
      <c r="T55" s="134">
        <v>5.2155799999997567</v>
      </c>
      <c r="U55" s="134">
        <v>5.0312400000013122</v>
      </c>
      <c r="V55" s="134">
        <v>4.9139000000016271</v>
      </c>
      <c r="W55" s="136">
        <v>5.4022399999984829</v>
      </c>
      <c r="X55" s="136">
        <v>5.716479999999283</v>
      </c>
      <c r="Y55" s="136">
        <v>6.0871999999992434</v>
      </c>
      <c r="Z55" s="136">
        <v>5.7394000000013694</v>
      </c>
      <c r="AA55" s="136">
        <v>6.4464600000022765</v>
      </c>
      <c r="AB55" s="131" t="s">
        <v>140</v>
      </c>
      <c r="AC55" s="136">
        <v>7.0986599999985547</v>
      </c>
      <c r="AO55" s="131" t="s">
        <v>140</v>
      </c>
    </row>
    <row r="56" spans="1:41" x14ac:dyDescent="0.25">
      <c r="A56" s="130" t="s">
        <v>419</v>
      </c>
      <c r="B56" s="131" t="s">
        <v>142</v>
      </c>
      <c r="C56" s="122">
        <v>7787.0900000000011</v>
      </c>
      <c r="D56" s="122">
        <v>14587.09</v>
      </c>
      <c r="E56" s="122">
        <v>10022.73</v>
      </c>
      <c r="F56" s="122">
        <v>4866.62</v>
      </c>
      <c r="G56" s="122">
        <v>3870.0000000000005</v>
      </c>
      <c r="H56" s="122">
        <v>2142.9700000000003</v>
      </c>
      <c r="I56" s="122">
        <v>1481.6</v>
      </c>
      <c r="J56" s="122">
        <v>2380.0944199999913</v>
      </c>
      <c r="K56" s="122">
        <v>2383.81</v>
      </c>
      <c r="L56" s="132">
        <v>9129.899859999985</v>
      </c>
      <c r="M56" s="133">
        <v>7232.9708199999841</v>
      </c>
      <c r="N56" s="134">
        <v>9271.7067400000487</v>
      </c>
      <c r="O56" s="135"/>
      <c r="P56" s="132">
        <v>9861.4565799999909</v>
      </c>
      <c r="Q56" s="134">
        <v>7067.2118399999881</v>
      </c>
      <c r="R56" s="134">
        <v>3472.5229800000207</v>
      </c>
      <c r="S56" s="134">
        <v>2913.6533599999511</v>
      </c>
      <c r="T56" s="134">
        <v>9441.5164000000259</v>
      </c>
      <c r="U56" s="134">
        <v>6702.3744199999737</v>
      </c>
      <c r="V56" s="134">
        <v>6122.6213200000111</v>
      </c>
      <c r="W56" s="136">
        <v>7783.9723400000476</v>
      </c>
      <c r="X56" s="136">
        <v>8906.4673199999452</v>
      </c>
      <c r="Y56" s="136">
        <v>9698.7781000000105</v>
      </c>
      <c r="Z56" s="136">
        <v>7531.9551600000477</v>
      </c>
      <c r="AA56" s="136">
        <v>7899.1657200000054</v>
      </c>
      <c r="AB56" s="131" t="s">
        <v>142</v>
      </c>
      <c r="AC56" s="136">
        <v>13435.596459999937</v>
      </c>
      <c r="AO56" s="131" t="s">
        <v>142</v>
      </c>
    </row>
    <row r="57" spans="1:41" x14ac:dyDescent="0.25">
      <c r="A57" s="130" t="s">
        <v>420</v>
      </c>
      <c r="B57" s="131" t="s">
        <v>144</v>
      </c>
      <c r="C57" s="122">
        <v>0</v>
      </c>
      <c r="D57" s="122">
        <v>0</v>
      </c>
      <c r="E57" s="122">
        <v>0</v>
      </c>
      <c r="F57" s="122">
        <v>0</v>
      </c>
      <c r="G57" s="122">
        <v>0</v>
      </c>
      <c r="H57" s="122">
        <v>0</v>
      </c>
      <c r="I57" s="122">
        <v>0</v>
      </c>
      <c r="J57" s="122">
        <v>3.7016200000121535</v>
      </c>
      <c r="K57" s="122">
        <v>0</v>
      </c>
      <c r="L57" s="132">
        <v>0</v>
      </c>
      <c r="M57" s="133">
        <v>0</v>
      </c>
      <c r="N57" s="134">
        <v>0</v>
      </c>
      <c r="O57" s="135"/>
      <c r="P57" s="132">
        <v>0</v>
      </c>
      <c r="Q57" s="134">
        <v>0</v>
      </c>
      <c r="R57" s="134">
        <v>0</v>
      </c>
      <c r="S57" s="134">
        <v>0</v>
      </c>
      <c r="T57" s="134">
        <v>0</v>
      </c>
      <c r="U57" s="134">
        <v>0</v>
      </c>
      <c r="V57" s="134">
        <v>0</v>
      </c>
      <c r="W57" s="136">
        <v>0</v>
      </c>
      <c r="X57" s="136">
        <v>0</v>
      </c>
      <c r="Y57" s="136">
        <v>0</v>
      </c>
      <c r="Z57" s="136">
        <v>0</v>
      </c>
      <c r="AA57" s="136">
        <v>0</v>
      </c>
      <c r="AB57" s="131" t="s">
        <v>144</v>
      </c>
      <c r="AC57" s="136">
        <v>0</v>
      </c>
      <c r="AO57" s="131" t="s">
        <v>144</v>
      </c>
    </row>
    <row r="58" spans="1:41" x14ac:dyDescent="0.25">
      <c r="A58" s="130" t="s">
        <v>421</v>
      </c>
      <c r="B58" s="131" t="s">
        <v>146</v>
      </c>
      <c r="C58" s="122">
        <v>0</v>
      </c>
      <c r="D58" s="122">
        <v>0</v>
      </c>
      <c r="E58" s="122">
        <v>0</v>
      </c>
      <c r="F58" s="122">
        <v>408.96000000000004</v>
      </c>
      <c r="G58" s="122">
        <v>767.15000000000009</v>
      </c>
      <c r="H58" s="122">
        <v>795.24000000000012</v>
      </c>
      <c r="I58" s="122">
        <v>1087.32</v>
      </c>
      <c r="J58" s="122">
        <v>1785.0060599999908</v>
      </c>
      <c r="K58" s="122">
        <v>888.18</v>
      </c>
      <c r="L58" s="132">
        <v>428.31333999998691</v>
      </c>
      <c r="M58" s="133">
        <v>125.31219999998116</v>
      </c>
      <c r="N58" s="134">
        <v>2.5920600000245031</v>
      </c>
      <c r="O58" s="135"/>
      <c r="P58" s="132">
        <v>0.98898000000521269</v>
      </c>
      <c r="Q58" s="134">
        <v>2.6820000005463952E-2</v>
      </c>
      <c r="R58" s="134">
        <v>0.11621999999115359</v>
      </c>
      <c r="S58" s="134">
        <v>138.11826000000264</v>
      </c>
      <c r="T58" s="134">
        <v>1631.847939999986</v>
      </c>
      <c r="U58" s="134">
        <v>888.99178000001075</v>
      </c>
      <c r="V58" s="134">
        <v>732.34103999998001</v>
      </c>
      <c r="W58" s="136">
        <v>2074.5005600000018</v>
      </c>
      <c r="X58" s="136">
        <v>968.23748000001365</v>
      </c>
      <c r="Y58" s="136">
        <v>365.99909999997851</v>
      </c>
      <c r="Z58" s="136">
        <v>0.8508400000309484</v>
      </c>
      <c r="AA58" s="136">
        <v>0</v>
      </c>
      <c r="AB58" s="131" t="s">
        <v>146</v>
      </c>
      <c r="AC58" s="136">
        <v>760.38513999998668</v>
      </c>
      <c r="AO58" s="131" t="s">
        <v>146</v>
      </c>
    </row>
    <row r="59" spans="1:41" x14ac:dyDescent="0.25">
      <c r="A59" s="130" t="s">
        <v>422</v>
      </c>
      <c r="B59" s="131" t="s">
        <v>148</v>
      </c>
      <c r="C59" s="122">
        <v>1612.1200000000001</v>
      </c>
      <c r="D59" s="122">
        <v>499.49</v>
      </c>
      <c r="E59" s="122">
        <v>183.42000000000002</v>
      </c>
      <c r="F59" s="122">
        <v>225.98000000000002</v>
      </c>
      <c r="G59" s="122">
        <v>1705.4500000000003</v>
      </c>
      <c r="H59" s="122">
        <v>2351.4300000000003</v>
      </c>
      <c r="I59" s="122">
        <v>2383.9799999999996</v>
      </c>
      <c r="J59" s="122">
        <v>2106.8224199999927</v>
      </c>
      <c r="K59" s="122">
        <v>1064.81</v>
      </c>
      <c r="L59" s="132">
        <v>1559.0778800000023</v>
      </c>
      <c r="M59" s="133">
        <v>262.72939999999568</v>
      </c>
      <c r="N59" s="134">
        <v>348.83337999998815</v>
      </c>
      <c r="O59" s="135"/>
      <c r="P59" s="132">
        <v>245.5546600000111</v>
      </c>
      <c r="Q59" s="134">
        <v>506.94699999998682</v>
      </c>
      <c r="R59" s="134">
        <v>402.93962000000226</v>
      </c>
      <c r="S59" s="134">
        <v>316.23822000001184</v>
      </c>
      <c r="T59" s="134">
        <v>1781.2880399999754</v>
      </c>
      <c r="U59" s="134">
        <v>1587.851620000019</v>
      </c>
      <c r="V59" s="134">
        <v>2727.0692400000107</v>
      </c>
      <c r="W59" s="136">
        <v>3741.4782200000022</v>
      </c>
      <c r="X59" s="136">
        <v>1530.5858999999778</v>
      </c>
      <c r="Y59" s="136">
        <v>944.7834799999988</v>
      </c>
      <c r="Z59" s="136">
        <v>368.97423999999722</v>
      </c>
      <c r="AA59" s="136">
        <v>173.66099999999548</v>
      </c>
      <c r="AB59" s="131" t="s">
        <v>148</v>
      </c>
      <c r="AC59" s="136">
        <v>279.80430000000916</v>
      </c>
      <c r="AO59" s="131" t="s">
        <v>148</v>
      </c>
    </row>
    <row r="60" spans="1:41" x14ac:dyDescent="0.25">
      <c r="A60" s="130" t="s">
        <v>423</v>
      </c>
      <c r="B60" s="131" t="s">
        <v>150</v>
      </c>
      <c r="C60" s="122">
        <v>0</v>
      </c>
      <c r="D60" s="122">
        <v>0</v>
      </c>
      <c r="E60" s="122">
        <v>0</v>
      </c>
      <c r="F60" s="122">
        <v>0</v>
      </c>
      <c r="G60" s="122">
        <v>101.76</v>
      </c>
      <c r="H60" s="122">
        <v>24.630000000000003</v>
      </c>
      <c r="I60" s="122">
        <v>62.58</v>
      </c>
      <c r="J60" s="122">
        <v>639.04773999999998</v>
      </c>
      <c r="K60" s="122">
        <v>45.94</v>
      </c>
      <c r="L60" s="132">
        <v>12.006419999998633</v>
      </c>
      <c r="M60" s="133">
        <v>0</v>
      </c>
      <c r="N60" s="134">
        <v>0</v>
      </c>
      <c r="O60" s="135"/>
      <c r="P60" s="132">
        <v>0</v>
      </c>
      <c r="Q60" s="134">
        <v>0</v>
      </c>
      <c r="R60" s="134">
        <v>0</v>
      </c>
      <c r="S60" s="134">
        <v>0</v>
      </c>
      <c r="T60" s="134">
        <v>0</v>
      </c>
      <c r="U60" s="134">
        <v>32.282340000000929</v>
      </c>
      <c r="V60" s="134">
        <v>42.51996000000026</v>
      </c>
      <c r="W60" s="136">
        <v>9.2476800000003507</v>
      </c>
      <c r="X60" s="136">
        <v>0</v>
      </c>
      <c r="Y60" s="136">
        <v>3.336059999999502</v>
      </c>
      <c r="Z60" s="136">
        <v>0.10139999999990799</v>
      </c>
      <c r="AA60" s="136">
        <v>0</v>
      </c>
      <c r="AB60" s="131" t="s">
        <v>150</v>
      </c>
      <c r="AC60" s="136">
        <v>0</v>
      </c>
      <c r="AO60" s="131" t="s">
        <v>150</v>
      </c>
    </row>
    <row r="61" spans="1:41" x14ac:dyDescent="0.25">
      <c r="A61" s="130" t="s">
        <v>424</v>
      </c>
      <c r="B61" s="131" t="s">
        <v>152</v>
      </c>
      <c r="C61" s="122">
        <v>8.2100000000000009</v>
      </c>
      <c r="D61" s="122">
        <v>0</v>
      </c>
      <c r="E61" s="122">
        <v>0</v>
      </c>
      <c r="F61" s="122">
        <v>3.24</v>
      </c>
      <c r="G61" s="122">
        <v>131.36000000000001</v>
      </c>
      <c r="H61" s="122">
        <v>0</v>
      </c>
      <c r="I61" s="122">
        <v>8.94</v>
      </c>
      <c r="J61" s="122">
        <v>6.7818600000007159</v>
      </c>
      <c r="K61" s="122">
        <v>3.12</v>
      </c>
      <c r="L61" s="132">
        <v>6.2636399999961396</v>
      </c>
      <c r="M61" s="133">
        <v>2.4132600000026558</v>
      </c>
      <c r="N61" s="134">
        <v>2.2979599999987932</v>
      </c>
      <c r="O61" s="135"/>
      <c r="P61" s="132">
        <v>2.3380400000035935</v>
      </c>
      <c r="Q61" s="134">
        <v>2.8359199999987594</v>
      </c>
      <c r="R61" s="134">
        <v>2.8041600000023847</v>
      </c>
      <c r="S61" s="134">
        <v>3.3433599999925079</v>
      </c>
      <c r="T61" s="134">
        <v>3.3797200000038443</v>
      </c>
      <c r="U61" s="134">
        <v>35.151440000003966</v>
      </c>
      <c r="V61" s="134">
        <v>26.991739999993843</v>
      </c>
      <c r="W61" s="136">
        <v>29.881520000003277</v>
      </c>
      <c r="X61" s="136">
        <v>29.030179999994729</v>
      </c>
      <c r="Y61" s="136">
        <v>29.303100000007618</v>
      </c>
      <c r="Z61" s="136">
        <v>2.2233799999955401</v>
      </c>
      <c r="AA61" s="136">
        <v>2.1319199999980265</v>
      </c>
      <c r="AB61" s="131" t="s">
        <v>152</v>
      </c>
      <c r="AC61" s="136">
        <v>3.1421600000021499</v>
      </c>
      <c r="AO61" s="131" t="s">
        <v>152</v>
      </c>
    </row>
    <row r="62" spans="1:41" x14ac:dyDescent="0.25">
      <c r="A62" s="130" t="s">
        <v>425</v>
      </c>
      <c r="B62" s="131" t="s">
        <v>153</v>
      </c>
      <c r="C62" s="122">
        <v>8.2100000000000009</v>
      </c>
      <c r="D62" s="122">
        <v>0</v>
      </c>
      <c r="E62" s="122">
        <v>3.24</v>
      </c>
      <c r="F62" s="122">
        <v>155.77000000000004</v>
      </c>
      <c r="G62" s="122">
        <v>257.31</v>
      </c>
      <c r="H62" s="122">
        <v>358.85</v>
      </c>
      <c r="I62" s="122">
        <v>411.55999999999995</v>
      </c>
      <c r="J62" s="122">
        <v>443.07750000000169</v>
      </c>
      <c r="K62" s="122">
        <v>392.75</v>
      </c>
      <c r="L62" s="132">
        <v>463.73259999999846</v>
      </c>
      <c r="M62" s="133">
        <v>105.18131999999467</v>
      </c>
      <c r="N62" s="134">
        <v>3.7450600000070513</v>
      </c>
      <c r="O62" s="135"/>
      <c r="P62" s="132">
        <v>4.4667599999970662</v>
      </c>
      <c r="Q62" s="134">
        <v>4.2694600000090208</v>
      </c>
      <c r="R62" s="134">
        <v>4.3680999999904264</v>
      </c>
      <c r="S62" s="134">
        <v>5.1024400000121748</v>
      </c>
      <c r="T62" s="134">
        <v>4.7774999999986907</v>
      </c>
      <c r="U62" s="134">
        <v>5.171799999993782</v>
      </c>
      <c r="V62" s="134">
        <v>5.4730200000129479</v>
      </c>
      <c r="W62" s="136">
        <v>5.6207599999877127</v>
      </c>
      <c r="X62" s="136">
        <v>5.8946399999986898</v>
      </c>
      <c r="Y62" s="136">
        <v>4.7831000000068524</v>
      </c>
      <c r="Z62" s="136">
        <v>4.2295599999982008</v>
      </c>
      <c r="AA62" s="136">
        <v>4.1410400000065426</v>
      </c>
      <c r="AB62" s="131" t="s">
        <v>153</v>
      </c>
      <c r="AC62" s="136">
        <v>4.2511599999920877</v>
      </c>
      <c r="AO62" s="131" t="s">
        <v>153</v>
      </c>
    </row>
    <row r="63" spans="1:41" x14ac:dyDescent="0.25">
      <c r="A63" s="130" t="s">
        <v>426</v>
      </c>
      <c r="B63" s="131" t="s">
        <v>427</v>
      </c>
      <c r="C63" s="122">
        <v>0</v>
      </c>
      <c r="D63" s="122">
        <v>0</v>
      </c>
      <c r="E63" s="122">
        <v>0</v>
      </c>
      <c r="F63" s="122">
        <v>0</v>
      </c>
      <c r="G63" s="122">
        <v>0</v>
      </c>
      <c r="H63" s="122">
        <v>0</v>
      </c>
      <c r="I63" s="122">
        <v>288.86</v>
      </c>
      <c r="J63" s="122">
        <v>376.05919999999998</v>
      </c>
      <c r="K63" s="122">
        <v>198.36</v>
      </c>
      <c r="L63" s="132">
        <v>0.97309999999999308</v>
      </c>
      <c r="M63" s="133">
        <v>24.265020000000067</v>
      </c>
      <c r="N63" s="134">
        <v>0.11100000000000421</v>
      </c>
      <c r="O63" s="135"/>
      <c r="P63" s="132">
        <v>0</v>
      </c>
      <c r="Q63" s="134">
        <v>0</v>
      </c>
      <c r="R63" s="134">
        <v>0</v>
      </c>
      <c r="S63" s="134">
        <v>8.8595399999999973</v>
      </c>
      <c r="T63" s="134">
        <v>1611.6480199999999</v>
      </c>
      <c r="U63" s="134">
        <v>1528.4629199999997</v>
      </c>
      <c r="V63" s="134">
        <v>636.73496</v>
      </c>
      <c r="W63" s="136">
        <v>530.71741999999995</v>
      </c>
      <c r="X63" s="136">
        <v>121.27148000000039</v>
      </c>
      <c r="Y63" s="136">
        <v>185.1553999999995</v>
      </c>
      <c r="Z63" s="136">
        <v>124.56332000000037</v>
      </c>
      <c r="AA63" s="136">
        <v>0.38155999999980172</v>
      </c>
      <c r="AB63" s="131" t="s">
        <v>427</v>
      </c>
      <c r="AC63" s="136">
        <v>2.7927400000002365</v>
      </c>
      <c r="AO63" s="131" t="s">
        <v>427</v>
      </c>
    </row>
    <row r="64" spans="1:41" x14ac:dyDescent="0.25">
      <c r="A64" s="130" t="s">
        <v>428</v>
      </c>
      <c r="B64" s="131" t="s">
        <v>157</v>
      </c>
      <c r="C64" s="122">
        <v>2174.27</v>
      </c>
      <c r="D64" s="122">
        <v>2143.1600000000003</v>
      </c>
      <c r="E64" s="122">
        <v>1962.7600000000002</v>
      </c>
      <c r="F64" s="122">
        <v>2087.6400000000003</v>
      </c>
      <c r="G64" s="122">
        <v>3506.4300000000003</v>
      </c>
      <c r="H64" s="122">
        <v>3684.6600000000008</v>
      </c>
      <c r="I64" s="122">
        <v>3892.7</v>
      </c>
      <c r="J64" s="122">
        <v>3796.2757599999823</v>
      </c>
      <c r="K64" s="122">
        <v>3353.33</v>
      </c>
      <c r="L64" s="132">
        <v>3488.4097000000124</v>
      </c>
      <c r="M64" s="133">
        <v>2187.335700000036</v>
      </c>
      <c r="N64" s="134">
        <v>2221.2339000000015</v>
      </c>
      <c r="O64" s="135"/>
      <c r="P64" s="132">
        <v>2310.6458799999496</v>
      </c>
      <c r="Q64" s="134">
        <v>2150.0188999999991</v>
      </c>
      <c r="R64" s="134">
        <v>1999.2180800000124</v>
      </c>
      <c r="S64" s="134">
        <v>2915.4356400000329</v>
      </c>
      <c r="T64" s="134">
        <v>3939.9609799999498</v>
      </c>
      <c r="U64" s="134">
        <v>3971.8285000000315</v>
      </c>
      <c r="V64" s="134">
        <v>4462.868300000001</v>
      </c>
      <c r="W64" s="136">
        <v>5172.2530799999622</v>
      </c>
      <c r="X64" s="136">
        <v>4140.2385800000229</v>
      </c>
      <c r="Y64" s="136">
        <v>3605.4607600000363</v>
      </c>
      <c r="Z64" s="136">
        <v>2620.5310399999821</v>
      </c>
      <c r="AA64" s="136">
        <v>2693.081899999991</v>
      </c>
      <c r="AB64" s="131" t="s">
        <v>157</v>
      </c>
      <c r="AC64" s="136">
        <v>2711.597559999982</v>
      </c>
      <c r="AO64" s="131" t="s">
        <v>157</v>
      </c>
    </row>
    <row r="65" spans="1:41" x14ac:dyDescent="0.25">
      <c r="A65" s="130" t="s">
        <v>429</v>
      </c>
      <c r="B65" s="131" t="s">
        <v>159</v>
      </c>
      <c r="C65" s="122">
        <v>0</v>
      </c>
      <c r="D65" s="122">
        <v>0</v>
      </c>
      <c r="E65" s="122">
        <v>0</v>
      </c>
      <c r="F65" s="122">
        <v>0</v>
      </c>
      <c r="G65" s="122">
        <v>0</v>
      </c>
      <c r="H65" s="122">
        <v>0</v>
      </c>
      <c r="I65" s="122">
        <v>0</v>
      </c>
      <c r="J65" s="122">
        <v>0</v>
      </c>
      <c r="K65" s="122">
        <v>0</v>
      </c>
      <c r="L65" s="132">
        <v>0</v>
      </c>
      <c r="M65" s="133">
        <v>0</v>
      </c>
      <c r="N65" s="134">
        <v>0</v>
      </c>
      <c r="O65" s="135"/>
      <c r="P65" s="132">
        <v>0</v>
      </c>
      <c r="Q65" s="134">
        <v>0</v>
      </c>
      <c r="R65" s="134">
        <v>0</v>
      </c>
      <c r="S65" s="134">
        <v>0</v>
      </c>
      <c r="T65" s="134">
        <v>0</v>
      </c>
      <c r="U65" s="134">
        <v>0</v>
      </c>
      <c r="V65" s="134">
        <v>0</v>
      </c>
      <c r="W65" s="136">
        <v>0</v>
      </c>
      <c r="X65" s="136">
        <v>0</v>
      </c>
      <c r="Y65" s="136">
        <v>0</v>
      </c>
      <c r="Z65" s="136">
        <v>0</v>
      </c>
      <c r="AA65" s="136">
        <v>0</v>
      </c>
      <c r="AB65" s="131" t="s">
        <v>159</v>
      </c>
      <c r="AC65" s="136">
        <v>0</v>
      </c>
      <c r="AO65" s="131" t="s">
        <v>159</v>
      </c>
    </row>
    <row r="66" spans="1:41" x14ac:dyDescent="0.25">
      <c r="A66" s="130" t="s">
        <v>430</v>
      </c>
      <c r="B66" s="131" t="s">
        <v>161</v>
      </c>
      <c r="C66" s="122">
        <v>31.110000000000003</v>
      </c>
      <c r="D66" s="122">
        <v>0</v>
      </c>
      <c r="E66" s="122">
        <v>0</v>
      </c>
      <c r="F66" s="122">
        <v>0</v>
      </c>
      <c r="G66" s="122">
        <v>0</v>
      </c>
      <c r="H66" s="122">
        <v>0</v>
      </c>
      <c r="I66" s="122">
        <v>0</v>
      </c>
      <c r="J66" s="122">
        <v>4.7411200000019331</v>
      </c>
      <c r="K66" s="122">
        <v>0.04</v>
      </c>
      <c r="L66" s="132">
        <v>39.675720000000908</v>
      </c>
      <c r="M66" s="133">
        <v>0</v>
      </c>
      <c r="N66" s="134">
        <v>0</v>
      </c>
      <c r="O66" s="135"/>
      <c r="P66" s="132">
        <v>2.1579999995424259E-2</v>
      </c>
      <c r="Q66" s="134">
        <v>0</v>
      </c>
      <c r="R66" s="134">
        <v>0</v>
      </c>
      <c r="S66" s="134">
        <v>19.469199999997116</v>
      </c>
      <c r="T66" s="134">
        <v>696.43558000000178</v>
      </c>
      <c r="U66" s="134">
        <v>235.48950000000411</v>
      </c>
      <c r="V66" s="134">
        <v>203.57041999999888</v>
      </c>
      <c r="W66" s="136">
        <v>446.37741999999577</v>
      </c>
      <c r="X66" s="136">
        <v>1.5253600000054304</v>
      </c>
      <c r="Y66" s="136">
        <v>17.445159999993255</v>
      </c>
      <c r="Z66" s="136">
        <v>1.8860000001859591E-2</v>
      </c>
      <c r="AA66" s="136">
        <v>1.014000000206579E-2</v>
      </c>
      <c r="AB66" s="131" t="s">
        <v>161</v>
      </c>
      <c r="AC66" s="136">
        <v>3.2020200000018395</v>
      </c>
      <c r="AO66" s="131" t="s">
        <v>161</v>
      </c>
    </row>
    <row r="67" spans="1:41" x14ac:dyDescent="0.25">
      <c r="A67" s="130" t="s">
        <v>431</v>
      </c>
      <c r="B67" s="131" t="s">
        <v>162</v>
      </c>
      <c r="C67" s="122">
        <v>123.15</v>
      </c>
      <c r="D67" s="122">
        <v>85.34</v>
      </c>
      <c r="E67" s="122">
        <v>49.260000000000005</v>
      </c>
      <c r="F67" s="122">
        <v>183.86</v>
      </c>
      <c r="G67" s="122">
        <v>446.36000000000007</v>
      </c>
      <c r="H67" s="122">
        <v>168.73000000000002</v>
      </c>
      <c r="I67" s="122">
        <v>262.04000000000002</v>
      </c>
      <c r="J67" s="122">
        <v>186.34197999999594</v>
      </c>
      <c r="K67" s="122">
        <v>315.35000000000002</v>
      </c>
      <c r="L67" s="132">
        <v>236.82985999999644</v>
      </c>
      <c r="M67" s="133">
        <v>357.76204000000001</v>
      </c>
      <c r="N67" s="134">
        <v>1.2762999999984186</v>
      </c>
      <c r="O67" s="135"/>
      <c r="P67" s="132">
        <v>106.84754000000271</v>
      </c>
      <c r="Q67" s="134">
        <v>8.2436200000039204</v>
      </c>
      <c r="R67" s="134">
        <v>95.413859999998536</v>
      </c>
      <c r="S67" s="134">
        <v>0.64740000000431785</v>
      </c>
      <c r="T67" s="134">
        <v>31.408079999996016</v>
      </c>
      <c r="U67" s="134">
        <v>181.59911999999764</v>
      </c>
      <c r="V67" s="134">
        <v>192.39572000000047</v>
      </c>
      <c r="W67" s="136">
        <v>266.67278000000573</v>
      </c>
      <c r="X67" s="136">
        <v>103.97429999999621</v>
      </c>
      <c r="Y67" s="136">
        <v>30.591320000000326</v>
      </c>
      <c r="Z67" s="136">
        <v>198.65645999999541</v>
      </c>
      <c r="AA67" s="136">
        <v>40.248080000006084</v>
      </c>
      <c r="AB67" s="131" t="s">
        <v>162</v>
      </c>
      <c r="AC67" s="136">
        <v>0.91451999999979305</v>
      </c>
      <c r="AO67" s="131" t="s">
        <v>162</v>
      </c>
    </row>
    <row r="68" spans="1:41" x14ac:dyDescent="0.25">
      <c r="A68" s="130" t="s">
        <v>432</v>
      </c>
      <c r="B68" s="131" t="s">
        <v>164</v>
      </c>
      <c r="C68" s="122">
        <v>8.2100000000000009</v>
      </c>
      <c r="D68" s="122">
        <v>0</v>
      </c>
      <c r="E68" s="122">
        <v>0</v>
      </c>
      <c r="F68" s="122">
        <v>0</v>
      </c>
      <c r="G68" s="122">
        <v>0</v>
      </c>
      <c r="H68" s="122">
        <v>0</v>
      </c>
      <c r="I68" s="122">
        <v>0</v>
      </c>
      <c r="J68" s="122">
        <v>4.6636000000004056</v>
      </c>
      <c r="K68" s="122">
        <v>0</v>
      </c>
      <c r="L68" s="132">
        <v>0</v>
      </c>
      <c r="M68" s="133">
        <v>0</v>
      </c>
      <c r="N68" s="134">
        <v>0</v>
      </c>
      <c r="O68" s="135"/>
      <c r="P68" s="132">
        <v>0</v>
      </c>
      <c r="Q68" s="134">
        <v>0</v>
      </c>
      <c r="R68" s="134">
        <v>0</v>
      </c>
      <c r="S68" s="134">
        <v>0</v>
      </c>
      <c r="T68" s="134">
        <v>0</v>
      </c>
      <c r="U68" s="134">
        <v>0</v>
      </c>
      <c r="V68" s="134">
        <v>0</v>
      </c>
      <c r="W68" s="136">
        <v>0</v>
      </c>
      <c r="X68" s="136">
        <v>0</v>
      </c>
      <c r="Y68" s="136">
        <v>0</v>
      </c>
      <c r="Z68" s="136">
        <v>0</v>
      </c>
      <c r="AA68" s="136">
        <v>0</v>
      </c>
      <c r="AB68" s="131" t="s">
        <v>164</v>
      </c>
      <c r="AC68" s="136">
        <v>1.8298400000013999</v>
      </c>
      <c r="AO68" s="131" t="s">
        <v>164</v>
      </c>
    </row>
    <row r="69" spans="1:41" x14ac:dyDescent="0.25">
      <c r="A69" s="130" t="s">
        <v>433</v>
      </c>
      <c r="B69" s="131" t="s">
        <v>166</v>
      </c>
      <c r="C69" s="122">
        <v>0</v>
      </c>
      <c r="D69" s="122">
        <v>0</v>
      </c>
      <c r="E69" s="122">
        <v>0</v>
      </c>
      <c r="F69" s="122">
        <v>0</v>
      </c>
      <c r="G69" s="122">
        <v>0</v>
      </c>
      <c r="H69" s="122">
        <v>0</v>
      </c>
      <c r="I69" s="122">
        <v>0</v>
      </c>
      <c r="J69" s="122">
        <v>8.2656000000000063</v>
      </c>
      <c r="K69" s="122">
        <v>0.01</v>
      </c>
      <c r="L69" s="132">
        <v>1.0459800000000079</v>
      </c>
      <c r="M69" s="133">
        <v>0</v>
      </c>
      <c r="N69" s="134">
        <v>0</v>
      </c>
      <c r="O69" s="135"/>
      <c r="P69" s="132">
        <v>0</v>
      </c>
      <c r="Q69" s="134">
        <v>0</v>
      </c>
      <c r="R69" s="134">
        <v>3.0520000000001019E-2</v>
      </c>
      <c r="S69" s="134">
        <v>8.9400000000109253E-3</v>
      </c>
      <c r="T69" s="134">
        <v>2.1579999999990093E-2</v>
      </c>
      <c r="U69" s="134">
        <v>0</v>
      </c>
      <c r="V69" s="134">
        <v>3.0724200000000086</v>
      </c>
      <c r="W69" s="136">
        <v>0</v>
      </c>
      <c r="X69" s="136">
        <v>4.3600000000000045E-3</v>
      </c>
      <c r="Y69" s="136">
        <v>1.1284799999999944</v>
      </c>
      <c r="Z69" s="136">
        <v>3.0420000000001154E-2</v>
      </c>
      <c r="AA69" s="136">
        <v>2.0279999999988762E-2</v>
      </c>
      <c r="AB69" s="131" t="s">
        <v>166</v>
      </c>
      <c r="AC69" s="136">
        <v>1.4500000000012397E-2</v>
      </c>
      <c r="AO69" s="131" t="s">
        <v>166</v>
      </c>
    </row>
    <row r="70" spans="1:41" x14ac:dyDescent="0.25">
      <c r="A70" s="130" t="s">
        <v>434</v>
      </c>
      <c r="B70" s="131" t="s">
        <v>168</v>
      </c>
      <c r="C70" s="122">
        <v>0</v>
      </c>
      <c r="D70" s="122">
        <v>0</v>
      </c>
      <c r="E70" s="122">
        <v>0</v>
      </c>
      <c r="F70" s="122">
        <v>0</v>
      </c>
      <c r="G70" s="122">
        <v>0</v>
      </c>
      <c r="H70" s="122">
        <v>0</v>
      </c>
      <c r="I70" s="122">
        <v>0</v>
      </c>
      <c r="J70" s="122">
        <v>6.0891000000034268</v>
      </c>
      <c r="K70" s="122">
        <v>0</v>
      </c>
      <c r="L70" s="132">
        <v>0</v>
      </c>
      <c r="M70" s="133">
        <v>0</v>
      </c>
      <c r="N70" s="134">
        <v>0</v>
      </c>
      <c r="O70" s="135"/>
      <c r="P70" s="132">
        <v>0</v>
      </c>
      <c r="Q70" s="134">
        <v>0</v>
      </c>
      <c r="R70" s="134">
        <v>1.6340000001646329E-2</v>
      </c>
      <c r="S70" s="134">
        <v>1.7880000003642635E-2</v>
      </c>
      <c r="T70" s="134">
        <v>1.2639999994444224E-2</v>
      </c>
      <c r="U70" s="134">
        <v>8.9400000018213174E-3</v>
      </c>
      <c r="V70" s="134">
        <v>1.014000000206579E-2</v>
      </c>
      <c r="W70" s="136">
        <v>0</v>
      </c>
      <c r="X70" s="136">
        <v>0</v>
      </c>
      <c r="Y70" s="136">
        <v>3.4779999995880648E-2</v>
      </c>
      <c r="Z70" s="136">
        <v>1.4500000002954039E-2</v>
      </c>
      <c r="AA70" s="136">
        <v>2.028000000413158E-2</v>
      </c>
      <c r="AB70" s="131" t="s">
        <v>168</v>
      </c>
      <c r="AC70" s="136">
        <v>2.4639999993814856E-2</v>
      </c>
      <c r="AO70" s="131" t="s">
        <v>168</v>
      </c>
    </row>
    <row r="71" spans="1:41" x14ac:dyDescent="0.25">
      <c r="A71" s="130" t="s">
        <v>435</v>
      </c>
      <c r="B71" s="131" t="s">
        <v>170</v>
      </c>
      <c r="C71" s="122">
        <v>0</v>
      </c>
      <c r="D71" s="122">
        <v>0</v>
      </c>
      <c r="E71" s="122">
        <v>0</v>
      </c>
      <c r="F71" s="122">
        <v>0</v>
      </c>
      <c r="G71" s="122">
        <v>0</v>
      </c>
      <c r="H71" s="122">
        <v>149.29000000000002</v>
      </c>
      <c r="I71" s="122">
        <v>351.44</v>
      </c>
      <c r="J71" s="122">
        <v>771.66189999999983</v>
      </c>
      <c r="K71" s="122">
        <v>396.45</v>
      </c>
      <c r="L71" s="132">
        <v>5.1494400000001948</v>
      </c>
      <c r="M71" s="133">
        <v>3.0365200000017945</v>
      </c>
      <c r="N71" s="134">
        <v>0</v>
      </c>
      <c r="O71" s="135"/>
      <c r="P71" s="132">
        <v>0</v>
      </c>
      <c r="Q71" s="134">
        <v>0</v>
      </c>
      <c r="R71" s="134">
        <v>0</v>
      </c>
      <c r="S71" s="134">
        <v>0</v>
      </c>
      <c r="T71" s="134">
        <v>14.223539999999057</v>
      </c>
      <c r="U71" s="134">
        <v>179.70722000000026</v>
      </c>
      <c r="V71" s="134">
        <v>246.1110400000008</v>
      </c>
      <c r="W71" s="136">
        <v>344.74669999999918</v>
      </c>
      <c r="X71" s="136">
        <v>180.9324200000008</v>
      </c>
      <c r="Y71" s="136">
        <v>13.959220000000448</v>
      </c>
      <c r="Z71" s="136">
        <v>0</v>
      </c>
      <c r="AA71" s="136">
        <v>0</v>
      </c>
      <c r="AB71" s="131" t="s">
        <v>170</v>
      </c>
      <c r="AC71" s="136">
        <v>0</v>
      </c>
      <c r="AO71" s="131" t="s">
        <v>170</v>
      </c>
    </row>
    <row r="72" spans="1:41" x14ac:dyDescent="0.25">
      <c r="A72" s="130" t="s">
        <v>436</v>
      </c>
      <c r="B72" s="131" t="s">
        <v>172</v>
      </c>
      <c r="C72" s="122">
        <v>0</v>
      </c>
      <c r="D72" s="122">
        <v>0</v>
      </c>
      <c r="E72" s="122">
        <v>0</v>
      </c>
      <c r="F72" s="122">
        <v>16.420000000000002</v>
      </c>
      <c r="G72" s="122">
        <v>24.630000000000003</v>
      </c>
      <c r="H72" s="122">
        <v>529.53</v>
      </c>
      <c r="I72" s="122">
        <v>480.92</v>
      </c>
      <c r="J72" s="122">
        <v>996.62146000000166</v>
      </c>
      <c r="K72" s="122">
        <v>965.42</v>
      </c>
      <c r="L72" s="132">
        <v>837.04211999999927</v>
      </c>
      <c r="M72" s="133">
        <v>76.830360000000454</v>
      </c>
      <c r="N72" s="134">
        <v>0</v>
      </c>
      <c r="O72" s="135"/>
      <c r="P72" s="132">
        <v>0</v>
      </c>
      <c r="Q72" s="134">
        <v>0</v>
      </c>
      <c r="R72" s="134">
        <v>0</v>
      </c>
      <c r="S72" s="134">
        <v>14.8135799999973</v>
      </c>
      <c r="T72" s="134">
        <v>8.8416600000002923</v>
      </c>
      <c r="U72" s="134">
        <v>606.55490000000293</v>
      </c>
      <c r="V72" s="134">
        <v>581.74247999999898</v>
      </c>
      <c r="W72" s="136">
        <v>1168.2960400000011</v>
      </c>
      <c r="X72" s="136">
        <v>1677.9717999999987</v>
      </c>
      <c r="Y72" s="136">
        <v>364.54023999999964</v>
      </c>
      <c r="Z72" s="136">
        <v>70.939440000000957</v>
      </c>
      <c r="AA72" s="136">
        <v>58.396260000000154</v>
      </c>
      <c r="AB72" s="131" t="s">
        <v>172</v>
      </c>
      <c r="AC72" s="136">
        <v>0</v>
      </c>
      <c r="AO72" s="131" t="s">
        <v>172</v>
      </c>
    </row>
    <row r="73" spans="1:41" x14ac:dyDescent="0.25">
      <c r="A73" s="130" t="s">
        <v>437</v>
      </c>
      <c r="B73" s="131" t="s">
        <v>174</v>
      </c>
      <c r="C73" s="122">
        <v>0</v>
      </c>
      <c r="D73" s="122">
        <v>0</v>
      </c>
      <c r="E73" s="122">
        <v>0</v>
      </c>
      <c r="F73" s="122">
        <v>0</v>
      </c>
      <c r="G73" s="122">
        <v>27.870000000000005</v>
      </c>
      <c r="H73" s="122">
        <v>185.15</v>
      </c>
      <c r="I73" s="122">
        <v>267.89999999999998</v>
      </c>
      <c r="J73" s="122">
        <v>160.27425999999991</v>
      </c>
      <c r="K73" s="122">
        <v>220.5</v>
      </c>
      <c r="L73" s="132">
        <v>79.638379999999856</v>
      </c>
      <c r="M73" s="133">
        <v>22.857500000000098</v>
      </c>
      <c r="N73" s="134">
        <v>12.462360000000048</v>
      </c>
      <c r="O73" s="135"/>
      <c r="P73" s="132">
        <v>0.733079999999943</v>
      </c>
      <c r="Q73" s="134">
        <v>0</v>
      </c>
      <c r="R73" s="134">
        <v>0.15197999999996339</v>
      </c>
      <c r="S73" s="134">
        <v>0</v>
      </c>
      <c r="T73" s="134">
        <v>0.11715999999993726</v>
      </c>
      <c r="U73" s="134">
        <v>0</v>
      </c>
      <c r="V73" s="134">
        <v>0</v>
      </c>
      <c r="W73" s="136">
        <v>12.837240000000198</v>
      </c>
      <c r="X73" s="136">
        <v>63.965899999999841</v>
      </c>
      <c r="Y73" s="136">
        <v>88.730459999999937</v>
      </c>
      <c r="Z73" s="136">
        <v>49.167020000000107</v>
      </c>
      <c r="AA73" s="136">
        <v>1.3080000000000497E-2</v>
      </c>
      <c r="AB73" s="131" t="s">
        <v>174</v>
      </c>
      <c r="AC73" s="136">
        <v>0</v>
      </c>
      <c r="AO73" s="131" t="s">
        <v>174</v>
      </c>
    </row>
    <row r="74" spans="1:41" x14ac:dyDescent="0.25">
      <c r="A74" s="130" t="s">
        <v>438</v>
      </c>
      <c r="B74" s="131" t="s">
        <v>176</v>
      </c>
      <c r="C74" s="122">
        <v>21798.410000000003</v>
      </c>
      <c r="D74" s="122">
        <v>27890.240000000002</v>
      </c>
      <c r="E74" s="122">
        <v>18251.840000000004</v>
      </c>
      <c r="F74" s="122">
        <v>10140.25</v>
      </c>
      <c r="G74" s="122">
        <v>8023.0400000000009</v>
      </c>
      <c r="H74" s="122">
        <v>1990.6600000000003</v>
      </c>
      <c r="I74" s="122">
        <v>2161.3599999999997</v>
      </c>
      <c r="J74" s="122">
        <v>3035.1874799999869</v>
      </c>
      <c r="K74" s="122">
        <v>2414.0300000000002</v>
      </c>
      <c r="L74" s="132">
        <v>9061.30530000002</v>
      </c>
      <c r="M74" s="133">
        <v>14469.833580000015</v>
      </c>
      <c r="N74" s="134">
        <v>18586.843179999989</v>
      </c>
      <c r="O74" s="135"/>
      <c r="P74" s="132">
        <v>22883.104200000045</v>
      </c>
      <c r="Q74" s="134">
        <v>19513.63402000006</v>
      </c>
      <c r="R74" s="134">
        <v>16513.674559999992</v>
      </c>
      <c r="S74" s="134">
        <v>13737.072099999976</v>
      </c>
      <c r="T74" s="134">
        <v>9750.6035800000318</v>
      </c>
      <c r="U74" s="134">
        <v>3905.0360199999582</v>
      </c>
      <c r="V74" s="134">
        <v>3806.8340000000362</v>
      </c>
      <c r="W74" s="136">
        <v>4553.7448000000104</v>
      </c>
      <c r="X74" s="136">
        <v>1811.4346999999814</v>
      </c>
      <c r="Y74" s="136">
        <v>15528.408499999992</v>
      </c>
      <c r="Z74" s="136">
        <v>15199.587879999995</v>
      </c>
      <c r="AA74" s="136">
        <v>21344.761620000008</v>
      </c>
      <c r="AB74" s="131" t="s">
        <v>176</v>
      </c>
      <c r="AC74" s="136">
        <v>26331.582080000018</v>
      </c>
      <c r="AO74" s="131" t="s">
        <v>176</v>
      </c>
    </row>
    <row r="75" spans="1:41" x14ac:dyDescent="0.25">
      <c r="A75" s="130" t="s">
        <v>439</v>
      </c>
      <c r="B75" s="131" t="s">
        <v>178</v>
      </c>
      <c r="C75" s="122">
        <v>213.02</v>
      </c>
      <c r="D75" s="122">
        <v>144.32000000000002</v>
      </c>
      <c r="E75" s="122">
        <v>155.77000000000004</v>
      </c>
      <c r="F75" s="122">
        <v>242.62000000000003</v>
      </c>
      <c r="G75" s="122">
        <v>899.83</v>
      </c>
      <c r="H75" s="122">
        <v>672.12000000000012</v>
      </c>
      <c r="I75" s="122">
        <v>722</v>
      </c>
      <c r="J75" s="122">
        <v>1416.9598000000046</v>
      </c>
      <c r="K75" s="122">
        <v>1399.56</v>
      </c>
      <c r="L75" s="132">
        <v>1477.7665200000042</v>
      </c>
      <c r="M75" s="133">
        <v>551.50823999999534</v>
      </c>
      <c r="N75" s="134">
        <v>201.93995999999697</v>
      </c>
      <c r="O75" s="135"/>
      <c r="P75" s="132">
        <v>179.82343999999827</v>
      </c>
      <c r="Q75" s="134">
        <v>234.07898000000387</v>
      </c>
      <c r="R75" s="134">
        <v>310.28343999999663</v>
      </c>
      <c r="S75" s="134">
        <v>578.00998000000061</v>
      </c>
      <c r="T75" s="134">
        <v>676.11620000001267</v>
      </c>
      <c r="U75" s="134">
        <v>1966.5004200000017</v>
      </c>
      <c r="V75" s="134">
        <v>1079.7290999999902</v>
      </c>
      <c r="W75" s="136">
        <v>1659.6473400000034</v>
      </c>
      <c r="X75" s="136">
        <v>1391.288539999995</v>
      </c>
      <c r="Y75" s="136">
        <v>788.11840000000188</v>
      </c>
      <c r="Z75" s="136">
        <v>668.32360000001745</v>
      </c>
      <c r="AA75" s="136">
        <v>446.51049999998554</v>
      </c>
      <c r="AB75" s="131" t="s">
        <v>178</v>
      </c>
      <c r="AC75" s="136">
        <v>502.57319999998799</v>
      </c>
      <c r="AO75" s="131" t="s">
        <v>178</v>
      </c>
    </row>
    <row r="76" spans="1:41" x14ac:dyDescent="0.25">
      <c r="A76" s="130" t="s">
        <v>440</v>
      </c>
      <c r="B76" s="131" t="s">
        <v>180</v>
      </c>
      <c r="C76" s="122">
        <v>0</v>
      </c>
      <c r="D76" s="122">
        <v>0</v>
      </c>
      <c r="E76" s="122">
        <v>0</v>
      </c>
      <c r="F76" s="122">
        <v>0</v>
      </c>
      <c r="G76" s="122">
        <v>313.27000000000004</v>
      </c>
      <c r="H76" s="122">
        <v>2162.2200000000003</v>
      </c>
      <c r="I76" s="122">
        <v>2311.8000000000002</v>
      </c>
      <c r="J76" s="122">
        <v>2888.0730600000115</v>
      </c>
      <c r="K76" s="122">
        <v>353.88</v>
      </c>
      <c r="L76" s="132">
        <v>0</v>
      </c>
      <c r="M76" s="133">
        <v>0</v>
      </c>
      <c r="N76" s="134">
        <v>0</v>
      </c>
      <c r="O76" s="135"/>
      <c r="P76" s="132">
        <v>0</v>
      </c>
      <c r="Q76" s="134">
        <v>0</v>
      </c>
      <c r="R76" s="134">
        <v>0</v>
      </c>
      <c r="S76" s="134">
        <v>0</v>
      </c>
      <c r="T76" s="134">
        <v>718.98586000002626</v>
      </c>
      <c r="U76" s="134">
        <v>1820.9499599999945</v>
      </c>
      <c r="V76" s="134">
        <v>5217.8380200000011</v>
      </c>
      <c r="W76" s="136">
        <v>4225.4403999999713</v>
      </c>
      <c r="X76" s="136">
        <v>473.11630000001594</v>
      </c>
      <c r="Y76" s="136">
        <v>0</v>
      </c>
      <c r="Z76" s="136">
        <v>0</v>
      </c>
      <c r="AA76" s="136">
        <v>0</v>
      </c>
      <c r="AB76" s="131" t="s">
        <v>180</v>
      </c>
      <c r="AC76" s="136">
        <v>0</v>
      </c>
      <c r="AO76" s="131" t="s">
        <v>180</v>
      </c>
    </row>
    <row r="77" spans="1:41" x14ac:dyDescent="0.25">
      <c r="A77" s="130" t="s">
        <v>441</v>
      </c>
      <c r="B77" s="131" t="s">
        <v>182</v>
      </c>
      <c r="C77" s="122">
        <v>8.2100000000000009</v>
      </c>
      <c r="D77" s="122">
        <v>0</v>
      </c>
      <c r="E77" s="122">
        <v>0</v>
      </c>
      <c r="F77" s="122">
        <v>8.2100000000000009</v>
      </c>
      <c r="G77" s="122">
        <v>245.64000000000001</v>
      </c>
      <c r="H77" s="122">
        <v>881.90000000000009</v>
      </c>
      <c r="I77" s="122">
        <v>1568.22</v>
      </c>
      <c r="J77" s="122">
        <v>1067.8777400000033</v>
      </c>
      <c r="K77" s="122">
        <v>650.36</v>
      </c>
      <c r="L77" s="132">
        <v>15.092980000000788</v>
      </c>
      <c r="M77" s="133">
        <v>3.08901999999649</v>
      </c>
      <c r="N77" s="134">
        <v>3.0236599999980349</v>
      </c>
      <c r="O77" s="135"/>
      <c r="P77" s="132">
        <v>3.1327999999986784</v>
      </c>
      <c r="Q77" s="134">
        <v>2.8633600000026673</v>
      </c>
      <c r="R77" s="134">
        <v>2.6752999999988423</v>
      </c>
      <c r="S77" s="134">
        <v>3.1075200000050245</v>
      </c>
      <c r="T77" s="134">
        <v>77.669759999997595</v>
      </c>
      <c r="U77" s="134">
        <v>411.74112000000059</v>
      </c>
      <c r="V77" s="134">
        <v>637.06937999999786</v>
      </c>
      <c r="W77" s="136">
        <v>340.67916000000469</v>
      </c>
      <c r="X77" s="136">
        <v>211.81813999999227</v>
      </c>
      <c r="Y77" s="136">
        <v>17.267280000007723</v>
      </c>
      <c r="Z77" s="136">
        <v>3.1307999999931964</v>
      </c>
      <c r="AA77" s="136">
        <v>3.1973200000054565</v>
      </c>
      <c r="AB77" s="131" t="s">
        <v>182</v>
      </c>
      <c r="AC77" s="136">
        <v>3.1828199999972462</v>
      </c>
      <c r="AO77" s="131" t="s">
        <v>182</v>
      </c>
    </row>
    <row r="78" spans="1:41" x14ac:dyDescent="0.25">
      <c r="A78" s="130" t="s">
        <v>442</v>
      </c>
      <c r="B78" s="131" t="s">
        <v>184</v>
      </c>
      <c r="C78" s="122">
        <v>0</v>
      </c>
      <c r="D78" s="122">
        <v>57.470000000000006</v>
      </c>
      <c r="E78" s="122">
        <v>0</v>
      </c>
      <c r="F78" s="122">
        <v>147.56</v>
      </c>
      <c r="G78" s="122">
        <v>606.88000000000011</v>
      </c>
      <c r="H78" s="122">
        <v>245.86000000000004</v>
      </c>
      <c r="I78" s="122">
        <v>276.21999999999997</v>
      </c>
      <c r="J78" s="122">
        <v>282.23827999999884</v>
      </c>
      <c r="K78" s="122">
        <v>365.6</v>
      </c>
      <c r="L78" s="132">
        <v>728.36634000000208</v>
      </c>
      <c r="M78" s="133">
        <v>953.83393999999942</v>
      </c>
      <c r="N78" s="134">
        <v>177.44736000000091</v>
      </c>
      <c r="O78" s="135"/>
      <c r="P78" s="132">
        <v>371.89085999999833</v>
      </c>
      <c r="Q78" s="134">
        <v>266.64216000000079</v>
      </c>
      <c r="R78" s="134">
        <v>91.245799999998056</v>
      </c>
      <c r="S78" s="134">
        <v>93.991460000002675</v>
      </c>
      <c r="T78" s="134">
        <v>1083.8580199999967</v>
      </c>
      <c r="U78" s="134">
        <v>368.35312000000079</v>
      </c>
      <c r="V78" s="134">
        <v>366.97926000000126</v>
      </c>
      <c r="W78" s="136">
        <v>202.66479999999939</v>
      </c>
      <c r="X78" s="136">
        <v>132.91626000000073</v>
      </c>
      <c r="Y78" s="136">
        <v>0</v>
      </c>
      <c r="Z78" s="136">
        <v>0</v>
      </c>
      <c r="AA78" s="136">
        <v>0</v>
      </c>
      <c r="AB78" s="131" t="s">
        <v>184</v>
      </c>
      <c r="AC78" s="136">
        <v>0</v>
      </c>
      <c r="AO78" s="131" t="s">
        <v>184</v>
      </c>
    </row>
    <row r="79" spans="1:41" x14ac:dyDescent="0.25">
      <c r="A79" s="130">
        <v>49728310</v>
      </c>
      <c r="B79" s="131" t="s">
        <v>187</v>
      </c>
      <c r="L79" s="132"/>
      <c r="M79" s="133"/>
      <c r="N79" s="134"/>
      <c r="O79" s="135"/>
      <c r="P79" s="132"/>
      <c r="Q79" s="134"/>
      <c r="R79" s="134"/>
      <c r="S79" s="134"/>
      <c r="T79" s="134"/>
      <c r="U79" s="134"/>
      <c r="V79" s="134"/>
      <c r="W79" s="136"/>
      <c r="X79" s="136">
        <v>279.9486</v>
      </c>
      <c r="Y79" s="136">
        <v>737.3832000000001</v>
      </c>
      <c r="Z79" s="136">
        <v>238.15460000000002</v>
      </c>
      <c r="AA79" s="136">
        <v>346.39119999999991</v>
      </c>
      <c r="AB79" s="131" t="s">
        <v>187</v>
      </c>
      <c r="AC79" s="136">
        <v>0</v>
      </c>
      <c r="AO79" s="131" t="s">
        <v>187</v>
      </c>
    </row>
    <row r="80" spans="1:41" x14ac:dyDescent="0.25">
      <c r="A80" s="130" t="s">
        <v>443</v>
      </c>
      <c r="B80" s="131" t="s">
        <v>190</v>
      </c>
      <c r="C80" s="122">
        <v>0</v>
      </c>
      <c r="D80" s="122">
        <v>0</v>
      </c>
      <c r="E80" s="122">
        <v>0</v>
      </c>
      <c r="F80" s="122">
        <v>8.2100000000000009</v>
      </c>
      <c r="G80" s="122">
        <v>57.470000000000006</v>
      </c>
      <c r="H80" s="122">
        <v>803.92000000000007</v>
      </c>
      <c r="I80" s="122">
        <v>808.62</v>
      </c>
      <c r="J80" s="122">
        <v>467.14829999999967</v>
      </c>
      <c r="K80" s="122">
        <v>655.69</v>
      </c>
      <c r="L80" s="132">
        <v>1205.6123599999989</v>
      </c>
      <c r="M80" s="133">
        <v>2216.6902000000009</v>
      </c>
      <c r="N80" s="134">
        <v>1044.8379399999999</v>
      </c>
      <c r="O80" s="135"/>
      <c r="P80" s="132">
        <v>2.6819999999365789E-2</v>
      </c>
      <c r="Q80" s="134">
        <v>0</v>
      </c>
      <c r="R80" s="134">
        <v>5.4355199999995278</v>
      </c>
      <c r="S80" s="134">
        <v>20.078960000000361</v>
      </c>
      <c r="T80" s="134">
        <v>527.76007999999979</v>
      </c>
      <c r="U80" s="134">
        <v>686.42766000000029</v>
      </c>
      <c r="V80" s="134">
        <v>1125.2912000000013</v>
      </c>
      <c r="W80" s="136">
        <v>1305.6390199999996</v>
      </c>
      <c r="X80" s="136">
        <v>1019.4616600000002</v>
      </c>
      <c r="Y80" s="136">
        <v>558.47493999999961</v>
      </c>
      <c r="Z80" s="136">
        <v>103.43551999999899</v>
      </c>
      <c r="AA80" s="136">
        <v>21.345280000001207</v>
      </c>
      <c r="AB80" s="131" t="s">
        <v>190</v>
      </c>
      <c r="AC80" s="136">
        <v>2.6770400000006296</v>
      </c>
      <c r="AO80" s="131" t="s">
        <v>190</v>
      </c>
    </row>
    <row r="81" spans="1:41" x14ac:dyDescent="0.25">
      <c r="A81" s="130" t="s">
        <v>444</v>
      </c>
      <c r="B81" s="131" t="s">
        <v>192</v>
      </c>
      <c r="C81" s="122">
        <v>6356.6600000000008</v>
      </c>
      <c r="D81" s="122">
        <v>1785.6000000000001</v>
      </c>
      <c r="E81" s="122">
        <v>815.56000000000006</v>
      </c>
      <c r="F81" s="122">
        <v>1084.98</v>
      </c>
      <c r="G81" s="122">
        <v>2619.7800000000002</v>
      </c>
      <c r="H81" s="122">
        <v>4745.29</v>
      </c>
      <c r="I81" s="122">
        <v>6235.2599999999993</v>
      </c>
      <c r="J81" s="122">
        <v>5320.5852800000084</v>
      </c>
      <c r="K81" s="122">
        <v>1963.96</v>
      </c>
      <c r="L81" s="132">
        <v>3227.430220000007</v>
      </c>
      <c r="M81" s="133">
        <v>1351.1654800000088</v>
      </c>
      <c r="N81" s="134">
        <v>3526.2846000000391</v>
      </c>
      <c r="O81" s="135"/>
      <c r="P81" s="132">
        <v>6347.9940599999436</v>
      </c>
      <c r="Q81" s="134">
        <v>215.24888000000601</v>
      </c>
      <c r="R81" s="134">
        <v>3013.3405400000079</v>
      </c>
      <c r="S81" s="134">
        <v>6452.8762000000515</v>
      </c>
      <c r="T81" s="134">
        <v>10132.506199999958</v>
      </c>
      <c r="U81" s="134">
        <v>6225.1482200000028</v>
      </c>
      <c r="V81" s="134">
        <v>6627.5662400000228</v>
      </c>
      <c r="W81" s="136">
        <v>6762.0627400000058</v>
      </c>
      <c r="X81" s="136">
        <v>2534.7777999999425</v>
      </c>
      <c r="Y81" s="136">
        <v>1749.9792800000266</v>
      </c>
      <c r="Z81" s="136">
        <v>744.67674000004388</v>
      </c>
      <c r="AA81" s="136">
        <v>474.08907999999582</v>
      </c>
      <c r="AB81" s="131" t="s">
        <v>192</v>
      </c>
      <c r="AC81" s="136">
        <v>8932.5144199999759</v>
      </c>
      <c r="AO81" s="131" t="s">
        <v>192</v>
      </c>
    </row>
    <row r="82" spans="1:41" x14ac:dyDescent="0.25">
      <c r="A82" s="130" t="s">
        <v>445</v>
      </c>
      <c r="B82" s="131" t="s">
        <v>194</v>
      </c>
      <c r="C82" s="122">
        <v>10533.230000000001</v>
      </c>
      <c r="D82" s="122">
        <v>11719.590000000002</v>
      </c>
      <c r="E82" s="122">
        <v>8805.35</v>
      </c>
      <c r="F82" s="122">
        <v>5657.55</v>
      </c>
      <c r="G82" s="122">
        <v>5252.6500000000005</v>
      </c>
      <c r="H82" s="122">
        <v>3239.12</v>
      </c>
      <c r="I82" s="122">
        <v>2874.7799999999997</v>
      </c>
      <c r="J82" s="122">
        <v>2708.1208600000455</v>
      </c>
      <c r="K82" s="122">
        <v>2641.66</v>
      </c>
      <c r="L82" s="132">
        <v>4837.6626599999872</v>
      </c>
      <c r="M82" s="133">
        <v>6782.3600399999996</v>
      </c>
      <c r="N82" s="134">
        <v>9572.2158200000504</v>
      </c>
      <c r="O82" s="135"/>
      <c r="P82" s="132">
        <v>10461.257540000002</v>
      </c>
      <c r="Q82" s="134">
        <v>11228.347420000042</v>
      </c>
      <c r="R82" s="134">
        <v>8566.0141399999866</v>
      </c>
      <c r="S82" s="134">
        <v>8054.5042400000402</v>
      </c>
      <c r="T82" s="134">
        <v>5366.0645599999771</v>
      </c>
      <c r="U82" s="134">
        <v>3027.3738000000044</v>
      </c>
      <c r="V82" s="134">
        <v>2042.0246800000141</v>
      </c>
      <c r="W82" s="136">
        <v>3100.7811799998844</v>
      </c>
      <c r="X82" s="136">
        <v>4059.2388400001355</v>
      </c>
      <c r="Y82" s="136">
        <v>13981.570779999938</v>
      </c>
      <c r="Z82" s="136">
        <v>15614.629459999947</v>
      </c>
      <c r="AA82" s="136">
        <v>16887.441480000078</v>
      </c>
      <c r="AB82" s="131" t="s">
        <v>194</v>
      </c>
      <c r="AC82" s="136">
        <v>24288.526519999963</v>
      </c>
      <c r="AO82" s="131" t="s">
        <v>194</v>
      </c>
    </row>
    <row r="83" spans="1:41" x14ac:dyDescent="0.25">
      <c r="A83" s="130">
        <v>373132</v>
      </c>
      <c r="B83" s="131" t="s">
        <v>197</v>
      </c>
      <c r="C83" s="122">
        <v>0</v>
      </c>
      <c r="D83" s="122">
        <v>0</v>
      </c>
      <c r="E83" s="122">
        <v>0</v>
      </c>
      <c r="F83" s="122">
        <v>8.2100000000000009</v>
      </c>
      <c r="G83" s="122">
        <v>139.57000000000002</v>
      </c>
      <c r="H83" s="122">
        <v>67.190000000000012</v>
      </c>
      <c r="I83" s="122">
        <v>66.28</v>
      </c>
      <c r="J83" s="122">
        <v>28.1430399999999</v>
      </c>
      <c r="K83" s="122">
        <v>8.25</v>
      </c>
      <c r="L83" s="132">
        <v>357.37328000000002</v>
      </c>
      <c r="M83" s="133">
        <v>779.76092000000017</v>
      </c>
      <c r="N83" s="134">
        <v>118.16891999999964</v>
      </c>
      <c r="O83" s="135"/>
      <c r="P83" s="132">
        <v>0.12516000000008942</v>
      </c>
      <c r="Q83" s="134">
        <v>0</v>
      </c>
      <c r="R83" s="134">
        <v>0</v>
      </c>
      <c r="S83" s="134">
        <v>80.905560000000236</v>
      </c>
      <c r="T83" s="134">
        <v>1002.9813599999998</v>
      </c>
      <c r="U83" s="134">
        <v>1883.9415200000001</v>
      </c>
      <c r="V83" s="134">
        <v>3356.8920199999993</v>
      </c>
      <c r="W83" s="136">
        <v>3774.1966599999996</v>
      </c>
      <c r="X83" s="136">
        <v>3864.8891800000006</v>
      </c>
      <c r="Y83" s="136">
        <v>10874.883360000002</v>
      </c>
      <c r="Z83" s="136">
        <v>12826.93664</v>
      </c>
      <c r="AA83" s="136">
        <v>14771.915159999999</v>
      </c>
      <c r="AB83" s="131" t="s">
        <v>197</v>
      </c>
      <c r="AC83" s="136">
        <v>19416.347720000002</v>
      </c>
      <c r="AO83" s="131" t="s">
        <v>197</v>
      </c>
    </row>
    <row r="84" spans="1:41" x14ac:dyDescent="0.25">
      <c r="A84" s="130" t="s">
        <v>446</v>
      </c>
      <c r="B84" s="131" t="s">
        <v>199</v>
      </c>
      <c r="C84" s="122">
        <v>0</v>
      </c>
      <c r="D84" s="122">
        <v>0</v>
      </c>
      <c r="E84" s="122">
        <v>0</v>
      </c>
      <c r="F84" s="122">
        <v>0</v>
      </c>
      <c r="G84" s="122">
        <v>0</v>
      </c>
      <c r="H84" s="122">
        <v>0</v>
      </c>
      <c r="I84" s="122">
        <v>0</v>
      </c>
      <c r="J84" s="122">
        <v>3.2860800000048767</v>
      </c>
      <c r="K84" s="122">
        <v>0</v>
      </c>
      <c r="L84" s="132">
        <v>0</v>
      </c>
      <c r="M84" s="133">
        <v>0</v>
      </c>
      <c r="N84" s="134">
        <v>0</v>
      </c>
      <c r="O84" s="135"/>
      <c r="P84" s="132">
        <v>0</v>
      </c>
      <c r="Q84" s="134">
        <v>0</v>
      </c>
      <c r="R84" s="134">
        <v>0</v>
      </c>
      <c r="S84" s="134">
        <v>0</v>
      </c>
      <c r="T84" s="134">
        <v>0</v>
      </c>
      <c r="U84" s="134">
        <v>0</v>
      </c>
      <c r="V84" s="134">
        <v>0</v>
      </c>
      <c r="W84" s="136">
        <v>0</v>
      </c>
      <c r="X84" s="136">
        <v>0</v>
      </c>
      <c r="Y84" s="136">
        <v>0</v>
      </c>
      <c r="Z84" s="136">
        <v>0</v>
      </c>
      <c r="AA84" s="136">
        <v>0</v>
      </c>
      <c r="AB84" s="131" t="s">
        <v>199</v>
      </c>
      <c r="AC84" s="136">
        <v>0</v>
      </c>
      <c r="AO84" s="131" t="s">
        <v>199</v>
      </c>
    </row>
    <row r="85" spans="1:41" x14ac:dyDescent="0.25">
      <c r="A85" s="130" t="s">
        <v>447</v>
      </c>
      <c r="B85" s="131" t="s">
        <v>201</v>
      </c>
      <c r="C85" s="122">
        <v>0</v>
      </c>
      <c r="D85" s="122">
        <v>0</v>
      </c>
      <c r="E85" s="122">
        <v>0</v>
      </c>
      <c r="F85" s="122">
        <v>16.420000000000002</v>
      </c>
      <c r="G85" s="122">
        <v>407.04</v>
      </c>
      <c r="H85" s="122">
        <v>990.80000000000007</v>
      </c>
      <c r="I85" s="122">
        <v>1237.4399999999998</v>
      </c>
      <c r="J85" s="122">
        <v>1810.5655999999981</v>
      </c>
      <c r="K85" s="122">
        <v>1323.71</v>
      </c>
      <c r="L85" s="132">
        <v>328.22586000000229</v>
      </c>
      <c r="M85" s="133">
        <v>0</v>
      </c>
      <c r="N85" s="134">
        <v>0</v>
      </c>
      <c r="O85" s="135"/>
      <c r="P85" s="132">
        <v>0</v>
      </c>
      <c r="Q85" s="134">
        <v>0</v>
      </c>
      <c r="R85" s="134">
        <v>0</v>
      </c>
      <c r="S85" s="134">
        <v>0</v>
      </c>
      <c r="T85" s="134">
        <v>446.70469999999381</v>
      </c>
      <c r="U85" s="134">
        <v>2078.8108200000047</v>
      </c>
      <c r="V85" s="134">
        <v>1713.833379999995</v>
      </c>
      <c r="W85" s="136">
        <v>2998.0458400000007</v>
      </c>
      <c r="X85" s="136">
        <v>814.16330000000482</v>
      </c>
      <c r="Y85" s="136">
        <v>1.1863799999926961</v>
      </c>
      <c r="Z85" s="136">
        <v>0</v>
      </c>
      <c r="AA85" s="136">
        <v>0</v>
      </c>
      <c r="AB85" s="131" t="s">
        <v>201</v>
      </c>
      <c r="AC85" s="136">
        <v>0</v>
      </c>
      <c r="AO85" s="131" t="s">
        <v>201</v>
      </c>
    </row>
    <row r="86" spans="1:41" x14ac:dyDescent="0.25">
      <c r="A86" s="130" t="s">
        <v>448</v>
      </c>
      <c r="B86" s="131" t="s">
        <v>203</v>
      </c>
      <c r="C86" s="122">
        <v>0</v>
      </c>
      <c r="D86" s="122">
        <v>0</v>
      </c>
      <c r="E86" s="122">
        <v>82.100000000000009</v>
      </c>
      <c r="F86" s="122">
        <v>1885.63</v>
      </c>
      <c r="G86" s="122">
        <v>3837.57</v>
      </c>
      <c r="H86" s="122">
        <v>1272.9600000000003</v>
      </c>
      <c r="I86" s="122">
        <v>1581.48</v>
      </c>
      <c r="J86" s="122">
        <v>1612.1846200000016</v>
      </c>
      <c r="K86" s="122">
        <v>1377.47</v>
      </c>
      <c r="L86" s="132">
        <v>4443.3773199999941</v>
      </c>
      <c r="M86" s="133">
        <v>361.95271999999107</v>
      </c>
      <c r="N86" s="134">
        <v>8.895300000007154</v>
      </c>
      <c r="O86" s="135"/>
      <c r="P86" s="132">
        <v>34.705079999996485</v>
      </c>
      <c r="Q86" s="134">
        <v>4.2733200000087157</v>
      </c>
      <c r="R86" s="134">
        <v>6.5083199999924544</v>
      </c>
      <c r="S86" s="134">
        <v>553.63958000000559</v>
      </c>
      <c r="T86" s="134">
        <v>4610.6797000000024</v>
      </c>
      <c r="U86" s="134">
        <v>1418.0385800000015</v>
      </c>
      <c r="V86" s="134">
        <v>1322.5757399999875</v>
      </c>
      <c r="W86" s="136">
        <v>2421.2905199999968</v>
      </c>
      <c r="X86" s="136">
        <v>1798.2795800000008</v>
      </c>
      <c r="Y86" s="136">
        <v>1259.2648000000072</v>
      </c>
      <c r="Z86" s="136">
        <v>159.51851999999357</v>
      </c>
      <c r="AA86" s="136">
        <v>0.50700000001106671</v>
      </c>
      <c r="AB86" s="131" t="s">
        <v>203</v>
      </c>
      <c r="AC86" s="136">
        <v>277.82585999999424</v>
      </c>
      <c r="AO86" s="131" t="s">
        <v>203</v>
      </c>
    </row>
    <row r="87" spans="1:41" x14ac:dyDescent="0.25">
      <c r="A87" s="130" t="s">
        <v>449</v>
      </c>
      <c r="B87" s="131" t="s">
        <v>205</v>
      </c>
      <c r="C87" s="122">
        <v>0</v>
      </c>
      <c r="D87" s="122">
        <v>0</v>
      </c>
      <c r="E87" s="122">
        <v>0</v>
      </c>
      <c r="F87" s="122">
        <v>98.52000000000001</v>
      </c>
      <c r="G87" s="122">
        <v>47.53</v>
      </c>
      <c r="H87" s="122">
        <v>1532.19</v>
      </c>
      <c r="I87" s="122">
        <v>1453.8799999999999</v>
      </c>
      <c r="J87" s="122">
        <v>1315.6405799999998</v>
      </c>
      <c r="K87" s="122">
        <v>1381.95</v>
      </c>
      <c r="L87" s="132">
        <v>459.4791799999926</v>
      </c>
      <c r="M87" s="133">
        <v>0</v>
      </c>
      <c r="N87" s="134">
        <v>0</v>
      </c>
      <c r="O87" s="135"/>
      <c r="P87" s="132">
        <v>0</v>
      </c>
      <c r="Q87" s="134">
        <v>0</v>
      </c>
      <c r="R87" s="134">
        <v>0</v>
      </c>
      <c r="S87" s="134">
        <v>0</v>
      </c>
      <c r="T87" s="134">
        <v>514.82967999999676</v>
      </c>
      <c r="U87" s="134">
        <v>734.74562000000901</v>
      </c>
      <c r="V87" s="134">
        <v>1937.9683199999963</v>
      </c>
      <c r="W87" s="136">
        <v>414.04170000000056</v>
      </c>
      <c r="X87" s="136">
        <v>727.50310000000354</v>
      </c>
      <c r="Y87" s="136">
        <v>15123.04126</v>
      </c>
      <c r="Z87" s="136">
        <v>14976.93441999999</v>
      </c>
      <c r="AA87" s="136">
        <v>21.608340000012397</v>
      </c>
      <c r="AB87" s="131" t="s">
        <v>205</v>
      </c>
      <c r="AC87" s="136">
        <v>0</v>
      </c>
      <c r="AO87" s="131" t="s">
        <v>205</v>
      </c>
    </row>
    <row r="88" spans="1:41" x14ac:dyDescent="0.25">
      <c r="A88" s="130" t="s">
        <v>450</v>
      </c>
      <c r="B88" s="131" t="s">
        <v>207</v>
      </c>
      <c r="C88" s="122">
        <v>0</v>
      </c>
      <c r="D88" s="122">
        <v>0</v>
      </c>
      <c r="E88" s="122">
        <v>0</v>
      </c>
      <c r="F88" s="122">
        <v>390.81</v>
      </c>
      <c r="G88" s="122">
        <v>2612.17</v>
      </c>
      <c r="H88" s="122">
        <v>2082.23</v>
      </c>
      <c r="I88" s="122">
        <v>3074.22</v>
      </c>
      <c r="J88" s="122">
        <v>2727.7987799999983</v>
      </c>
      <c r="K88" s="122">
        <v>1069.6600000000001</v>
      </c>
      <c r="L88" s="132">
        <v>149.56079999999216</v>
      </c>
      <c r="M88" s="133">
        <v>0</v>
      </c>
      <c r="N88" s="134">
        <v>0</v>
      </c>
      <c r="O88" s="135"/>
      <c r="P88" s="132">
        <v>0</v>
      </c>
      <c r="Q88" s="134">
        <v>0</v>
      </c>
      <c r="R88" s="134">
        <v>0</v>
      </c>
      <c r="S88" s="134">
        <v>0</v>
      </c>
      <c r="T88" s="134">
        <v>1601.5983800000008</v>
      </c>
      <c r="U88" s="134">
        <v>640.7035799999959</v>
      </c>
      <c r="V88" s="134">
        <v>2493.1221400000013</v>
      </c>
      <c r="W88" s="136">
        <v>3000.7664800000098</v>
      </c>
      <c r="X88" s="136">
        <v>481.00419999999139</v>
      </c>
      <c r="Y88" s="136">
        <v>446.32254000000188</v>
      </c>
      <c r="Z88" s="136">
        <v>81.181080000025446</v>
      </c>
      <c r="AA88" s="136">
        <v>506.25425999996958</v>
      </c>
      <c r="AB88" s="131" t="s">
        <v>207</v>
      </c>
      <c r="AC88" s="136">
        <v>33.367099999992718</v>
      </c>
      <c r="AO88" s="131" t="s">
        <v>207</v>
      </c>
    </row>
    <row r="89" spans="1:41" x14ac:dyDescent="0.25">
      <c r="A89" s="130" t="s">
        <v>451</v>
      </c>
      <c r="B89" s="131" t="s">
        <v>209</v>
      </c>
      <c r="C89" s="122">
        <v>70.430000000000007</v>
      </c>
      <c r="D89" s="122">
        <v>67.190000000000012</v>
      </c>
      <c r="E89" s="122">
        <v>70.430000000000007</v>
      </c>
      <c r="F89" s="122">
        <v>132.87</v>
      </c>
      <c r="G89" s="122">
        <v>163.98000000000002</v>
      </c>
      <c r="H89" s="122">
        <v>608.17000000000007</v>
      </c>
      <c r="I89" s="122">
        <v>641.54</v>
      </c>
      <c r="J89" s="122">
        <v>642.24564000000373</v>
      </c>
      <c r="K89" s="122">
        <v>531.85</v>
      </c>
      <c r="L89" s="132">
        <v>442.03450000001106</v>
      </c>
      <c r="M89" s="133">
        <v>106.32409999999047</v>
      </c>
      <c r="N89" s="134">
        <v>60.03243999999426</v>
      </c>
      <c r="O89" s="135"/>
      <c r="P89" s="132">
        <v>62.120200000000679</v>
      </c>
      <c r="Q89" s="134">
        <v>58.422320000000994</v>
      </c>
      <c r="R89" s="134">
        <v>54.729040000000012</v>
      </c>
      <c r="S89" s="134">
        <v>63.165259999995463</v>
      </c>
      <c r="T89" s="134">
        <v>137.94346000000962</v>
      </c>
      <c r="U89" s="134">
        <v>686.35020000000463</v>
      </c>
      <c r="V89" s="134">
        <v>606.3296399999972</v>
      </c>
      <c r="W89" s="136">
        <v>754.53422000000137</v>
      </c>
      <c r="X89" s="136">
        <v>392.67333999999278</v>
      </c>
      <c r="Y89" s="136">
        <v>101.39381999999821</v>
      </c>
      <c r="Z89" s="136">
        <v>66.954580000001926</v>
      </c>
      <c r="AA89" s="136">
        <v>68.280480000004502</v>
      </c>
      <c r="AB89" s="131" t="s">
        <v>209</v>
      </c>
      <c r="AC89" s="136">
        <v>68.455800000001346</v>
      </c>
      <c r="AO89" s="131" t="s">
        <v>209</v>
      </c>
    </row>
    <row r="90" spans="1:41" x14ac:dyDescent="0.25">
      <c r="A90" s="130" t="s">
        <v>452</v>
      </c>
      <c r="B90" s="131" t="s">
        <v>211</v>
      </c>
      <c r="C90" s="122">
        <v>11.450000000000001</v>
      </c>
      <c r="D90" s="122">
        <v>8.2100000000000009</v>
      </c>
      <c r="E90" s="122">
        <v>0</v>
      </c>
      <c r="F90" s="122">
        <v>11.450000000000001</v>
      </c>
      <c r="G90" s="122">
        <v>8.2100000000000009</v>
      </c>
      <c r="H90" s="122">
        <v>384.14000000000004</v>
      </c>
      <c r="I90" s="122">
        <v>261.42</v>
      </c>
      <c r="J90" s="122">
        <v>357.7658400000023</v>
      </c>
      <c r="K90" s="122">
        <v>18.36</v>
      </c>
      <c r="L90" s="132">
        <v>66.909779999999117</v>
      </c>
      <c r="M90" s="133">
        <v>9.4794999999971328</v>
      </c>
      <c r="N90" s="134">
        <v>8.4381000000061981</v>
      </c>
      <c r="O90" s="135"/>
      <c r="P90" s="132">
        <v>8.6107400000004315</v>
      </c>
      <c r="Q90" s="134">
        <v>7.9966399999978508</v>
      </c>
      <c r="R90" s="134">
        <v>7.4087399999958414</v>
      </c>
      <c r="S90" s="134">
        <v>10.07261999999937</v>
      </c>
      <c r="T90" s="134">
        <v>10.299220000002634</v>
      </c>
      <c r="U90" s="134">
        <v>564.44576000000495</v>
      </c>
      <c r="V90" s="134">
        <v>195.50715999999241</v>
      </c>
      <c r="W90" s="136">
        <v>277.05898000000633</v>
      </c>
      <c r="X90" s="136">
        <v>14.686359999995112</v>
      </c>
      <c r="Y90" s="136">
        <v>17.354620000004783</v>
      </c>
      <c r="Z90" s="136">
        <v>10.066600000000236</v>
      </c>
      <c r="AA90" s="136">
        <v>9.8504199999964488</v>
      </c>
      <c r="AB90" s="131" t="s">
        <v>211</v>
      </c>
      <c r="AC90" s="136">
        <v>9.5518999999988967</v>
      </c>
      <c r="AO90" s="131" t="s">
        <v>211</v>
      </c>
    </row>
    <row r="91" spans="1:41" x14ac:dyDescent="0.25">
      <c r="A91" s="130" t="s">
        <v>453</v>
      </c>
      <c r="B91" s="131" t="s">
        <v>212</v>
      </c>
      <c r="C91" s="122">
        <v>0</v>
      </c>
      <c r="D91" s="122">
        <v>0</v>
      </c>
      <c r="E91" s="122">
        <v>0</v>
      </c>
      <c r="F91" s="122">
        <v>0</v>
      </c>
      <c r="G91" s="122">
        <v>0</v>
      </c>
      <c r="H91" s="122">
        <v>44.070000000000007</v>
      </c>
      <c r="I91" s="122">
        <v>8.94</v>
      </c>
      <c r="J91" s="122">
        <v>324.58295999999979</v>
      </c>
      <c r="K91" s="132">
        <v>0</v>
      </c>
      <c r="L91" s="132">
        <v>0</v>
      </c>
      <c r="M91" s="133">
        <v>0</v>
      </c>
      <c r="N91" s="134">
        <v>0</v>
      </c>
      <c r="O91" s="135"/>
      <c r="P91" s="132">
        <v>0</v>
      </c>
      <c r="Q91" s="134">
        <v>0</v>
      </c>
      <c r="R91" s="134">
        <v>0</v>
      </c>
      <c r="S91" s="134">
        <v>0</v>
      </c>
      <c r="T91" s="134">
        <v>132.10921999999994</v>
      </c>
      <c r="U91" s="134">
        <v>67.237999999999786</v>
      </c>
      <c r="V91" s="134">
        <v>24.606320000000657</v>
      </c>
      <c r="W91" s="136">
        <v>82.38539999999962</v>
      </c>
      <c r="X91" s="136">
        <v>0</v>
      </c>
      <c r="Y91" s="136">
        <v>0</v>
      </c>
      <c r="Z91" s="136">
        <v>0</v>
      </c>
      <c r="AA91" s="136">
        <v>0</v>
      </c>
      <c r="AB91" s="131" t="s">
        <v>212</v>
      </c>
      <c r="AC91" s="136">
        <v>0</v>
      </c>
      <c r="AO91" s="131" t="s">
        <v>212</v>
      </c>
    </row>
    <row r="92" spans="1:41" x14ac:dyDescent="0.25">
      <c r="A92" s="130" t="s">
        <v>454</v>
      </c>
      <c r="B92" s="131" t="s">
        <v>213</v>
      </c>
      <c r="C92" s="122">
        <v>0</v>
      </c>
      <c r="D92" s="122">
        <v>0</v>
      </c>
      <c r="E92" s="122">
        <v>0</v>
      </c>
      <c r="F92" s="122">
        <v>0</v>
      </c>
      <c r="G92" s="122">
        <v>0</v>
      </c>
      <c r="H92" s="122">
        <v>827.8900000000001</v>
      </c>
      <c r="I92" s="122">
        <v>1096.56</v>
      </c>
      <c r="J92" s="122">
        <v>1002.2152000000018</v>
      </c>
      <c r="K92" s="122">
        <v>916.99</v>
      </c>
      <c r="L92" s="132">
        <v>254.02247999999648</v>
      </c>
      <c r="M92" s="133">
        <v>0.59003999999824375</v>
      </c>
      <c r="N92" s="134">
        <v>0</v>
      </c>
      <c r="O92" s="135"/>
      <c r="P92" s="132">
        <v>0</v>
      </c>
      <c r="Q92" s="134">
        <v>0</v>
      </c>
      <c r="R92" s="134">
        <v>0.20562000000123587</v>
      </c>
      <c r="S92" s="134">
        <v>3.1647600000024068</v>
      </c>
      <c r="T92" s="134">
        <v>163.18180000000095</v>
      </c>
      <c r="U92" s="134">
        <v>685.00839999999755</v>
      </c>
      <c r="V92" s="134">
        <v>751.90158000000304</v>
      </c>
      <c r="W92" s="136">
        <v>1428.8442999999991</v>
      </c>
      <c r="X92" s="136">
        <v>1650.3712799999973</v>
      </c>
      <c r="Y92" s="136">
        <v>2422.5068800000017</v>
      </c>
      <c r="Z92" s="136">
        <v>415.45373999999708</v>
      </c>
      <c r="AA92" s="136">
        <v>0</v>
      </c>
      <c r="AB92" s="131" t="s">
        <v>213</v>
      </c>
      <c r="AC92" s="136">
        <v>0</v>
      </c>
      <c r="AO92" s="131" t="s">
        <v>213</v>
      </c>
    </row>
    <row r="93" spans="1:41" x14ac:dyDescent="0.25">
      <c r="A93" s="130" t="s">
        <v>455</v>
      </c>
      <c r="B93" s="131" t="s">
        <v>215</v>
      </c>
      <c r="C93" s="122">
        <v>8.2100000000000009</v>
      </c>
      <c r="D93" s="122">
        <v>3.24</v>
      </c>
      <c r="E93" s="122">
        <v>8.2100000000000009</v>
      </c>
      <c r="F93" s="122">
        <v>8.2100000000000009</v>
      </c>
      <c r="G93" s="122">
        <v>1640.8700000000003</v>
      </c>
      <c r="H93" s="122">
        <v>1589.91</v>
      </c>
      <c r="I93" s="122">
        <v>2312.1</v>
      </c>
      <c r="J93" s="122">
        <v>2486.9895599999945</v>
      </c>
      <c r="K93" s="122">
        <v>2081.14</v>
      </c>
      <c r="L93" s="132">
        <v>873.49581999999634</v>
      </c>
      <c r="M93" s="133">
        <v>6.5788200000022883</v>
      </c>
      <c r="N93" s="134">
        <v>6.4191199999994746</v>
      </c>
      <c r="O93" s="135"/>
      <c r="P93" s="132">
        <v>6.7946199999890542</v>
      </c>
      <c r="Q93" s="134">
        <v>6.2581999999992144</v>
      </c>
      <c r="R93" s="134">
        <v>5.9249400000115111</v>
      </c>
      <c r="S93" s="134">
        <v>7.1488400000006544</v>
      </c>
      <c r="T93" s="134">
        <v>3876.9027799999926</v>
      </c>
      <c r="U93" s="134">
        <v>2199.2650199999966</v>
      </c>
      <c r="V93" s="134">
        <v>2356.2350800000072</v>
      </c>
      <c r="W93" s="136">
        <v>2784.8014800000155</v>
      </c>
      <c r="X93" s="136">
        <v>2460.342639999993</v>
      </c>
      <c r="Y93" s="136">
        <v>4838.6906399999871</v>
      </c>
      <c r="Z93" s="136">
        <v>7.2340199999947075</v>
      </c>
      <c r="AA93" s="136">
        <v>7.3209200000143948</v>
      </c>
      <c r="AB93" s="131" t="s">
        <v>215</v>
      </c>
      <c r="AC93" s="136">
        <v>7.1744999999905126</v>
      </c>
      <c r="AO93" s="131" t="s">
        <v>215</v>
      </c>
    </row>
    <row r="94" spans="1:41" x14ac:dyDescent="0.25">
      <c r="A94" s="130" t="s">
        <v>456</v>
      </c>
      <c r="B94" s="131" t="s">
        <v>217</v>
      </c>
      <c r="C94" s="122">
        <v>0</v>
      </c>
      <c r="D94" s="122">
        <v>0</v>
      </c>
      <c r="E94" s="122">
        <v>0</v>
      </c>
      <c r="F94" s="122">
        <v>0</v>
      </c>
      <c r="G94" s="122">
        <v>114.94000000000001</v>
      </c>
      <c r="H94" s="122">
        <v>203.52</v>
      </c>
      <c r="I94" s="122">
        <v>781.18</v>
      </c>
      <c r="J94" s="122">
        <v>429.64461999999719</v>
      </c>
      <c r="K94" s="122">
        <v>309.79000000000002</v>
      </c>
      <c r="L94" s="132">
        <v>0</v>
      </c>
      <c r="M94" s="133">
        <v>0</v>
      </c>
      <c r="N94" s="134">
        <v>0</v>
      </c>
      <c r="O94" s="135"/>
      <c r="P94" s="132">
        <v>0</v>
      </c>
      <c r="Q94" s="134">
        <v>0</v>
      </c>
      <c r="R94" s="134">
        <v>0</v>
      </c>
      <c r="S94" s="134">
        <v>0</v>
      </c>
      <c r="T94" s="134">
        <v>27.928559999998178</v>
      </c>
      <c r="U94" s="134">
        <v>223.24338000000336</v>
      </c>
      <c r="V94" s="134">
        <v>2491.7074000000011</v>
      </c>
      <c r="W94" s="136">
        <v>2856.4890199999936</v>
      </c>
      <c r="X94" s="136">
        <v>2675.3617999999997</v>
      </c>
      <c r="Y94" s="136">
        <v>844.83996000000377</v>
      </c>
      <c r="Z94" s="136">
        <v>0</v>
      </c>
      <c r="AA94" s="136">
        <v>0</v>
      </c>
      <c r="AB94" s="131" t="s">
        <v>217</v>
      </c>
      <c r="AC94" s="136">
        <v>0</v>
      </c>
      <c r="AO94" s="131" t="s">
        <v>217</v>
      </c>
    </row>
    <row r="95" spans="1:41" x14ac:dyDescent="0.25">
      <c r="A95" s="130" t="s">
        <v>457</v>
      </c>
      <c r="B95" s="131" t="s">
        <v>219</v>
      </c>
      <c r="C95" s="122">
        <v>0</v>
      </c>
      <c r="D95" s="122">
        <v>0</v>
      </c>
      <c r="E95" s="122">
        <v>8.2100000000000009</v>
      </c>
      <c r="F95" s="122">
        <v>0</v>
      </c>
      <c r="G95" s="122">
        <v>3.24</v>
      </c>
      <c r="H95" s="122">
        <v>126.39</v>
      </c>
      <c r="I95" s="122">
        <v>17.88</v>
      </c>
      <c r="J95" s="122">
        <v>70.784459999999811</v>
      </c>
      <c r="K95" s="122">
        <v>102.98</v>
      </c>
      <c r="L95" s="132">
        <v>2.7369600000000833</v>
      </c>
      <c r="M95" s="133">
        <v>2.5664799999997334</v>
      </c>
      <c r="N95" s="134">
        <v>2.4468600000003891</v>
      </c>
      <c r="O95" s="135"/>
      <c r="P95" s="132">
        <v>2.6096399999998345</v>
      </c>
      <c r="Q95" s="134">
        <v>2.4259000000001838</v>
      </c>
      <c r="R95" s="134">
        <v>2.2532599999995697</v>
      </c>
      <c r="S95" s="134">
        <v>2.8470200000002492</v>
      </c>
      <c r="T95" s="134">
        <v>63.315120000000491</v>
      </c>
      <c r="U95" s="134">
        <v>15.026220000000093</v>
      </c>
      <c r="V95" s="134">
        <v>37.019459999999341</v>
      </c>
      <c r="W95" s="136">
        <v>96.766919999999999</v>
      </c>
      <c r="X95" s="136">
        <v>3.5467200000003265</v>
      </c>
      <c r="Y95" s="136">
        <v>2.8292400000002034</v>
      </c>
      <c r="Z95" s="136">
        <v>2.7871599999994259</v>
      </c>
      <c r="AA95" s="136">
        <v>2.7147600000003571</v>
      </c>
      <c r="AB95" s="131" t="s">
        <v>219</v>
      </c>
      <c r="AC95" s="136">
        <v>2.6524000000000596</v>
      </c>
      <c r="AO95" s="131" t="s">
        <v>219</v>
      </c>
    </row>
    <row r="96" spans="1:41" x14ac:dyDescent="0.25">
      <c r="A96" s="130" t="s">
        <v>458</v>
      </c>
      <c r="B96" s="131" t="s">
        <v>221</v>
      </c>
      <c r="C96" s="122">
        <v>152.53000000000003</v>
      </c>
      <c r="D96" s="122">
        <v>90.090000000000018</v>
      </c>
      <c r="E96" s="122">
        <v>86.850000000000023</v>
      </c>
      <c r="F96" s="122">
        <v>177.16000000000003</v>
      </c>
      <c r="G96" s="122">
        <v>713.3900000000001</v>
      </c>
      <c r="H96" s="122">
        <v>894.01</v>
      </c>
      <c r="I96" s="122">
        <v>396.76</v>
      </c>
      <c r="J96" s="122">
        <v>947.14970000000267</v>
      </c>
      <c r="K96" s="122">
        <v>1033.1600000000001</v>
      </c>
      <c r="L96" s="132">
        <v>455.26602000000469</v>
      </c>
      <c r="M96" s="133">
        <v>61.947079999999588</v>
      </c>
      <c r="N96" s="134">
        <v>58.617520000007666</v>
      </c>
      <c r="O96" s="135"/>
      <c r="P96" s="132">
        <v>98.392459999984993</v>
      </c>
      <c r="Q96" s="134">
        <v>68.494440000012304</v>
      </c>
      <c r="R96" s="134">
        <v>99.436579999996411</v>
      </c>
      <c r="S96" s="134">
        <v>929.85077999999498</v>
      </c>
      <c r="T96" s="134">
        <v>1603.8059200000052</v>
      </c>
      <c r="U96" s="134">
        <v>550.06166000000212</v>
      </c>
      <c r="V96" s="134">
        <v>667.4828400000041</v>
      </c>
      <c r="W96" s="136">
        <v>1746.5467799999985</v>
      </c>
      <c r="X96" s="136">
        <v>898.15789999999856</v>
      </c>
      <c r="Y96" s="136">
        <v>83.841099999991798</v>
      </c>
      <c r="Z96" s="136">
        <v>76.042560000006873</v>
      </c>
      <c r="AA96" s="136">
        <v>77.245659999999518</v>
      </c>
      <c r="AB96" s="131" t="s">
        <v>221</v>
      </c>
      <c r="AC96" s="136">
        <v>77.389139999985915</v>
      </c>
      <c r="AO96" s="131" t="s">
        <v>221</v>
      </c>
    </row>
    <row r="97" spans="1:41" x14ac:dyDescent="0.25">
      <c r="A97" s="130" t="s">
        <v>459</v>
      </c>
      <c r="B97" s="131" t="s">
        <v>222</v>
      </c>
      <c r="C97" s="122">
        <v>11.450000000000001</v>
      </c>
      <c r="D97" s="122">
        <v>0</v>
      </c>
      <c r="E97" s="122">
        <v>8.2100000000000009</v>
      </c>
      <c r="F97" s="122">
        <v>2254.2000000000003</v>
      </c>
      <c r="G97" s="122">
        <v>4220.83</v>
      </c>
      <c r="H97" s="122">
        <v>539.03000000000009</v>
      </c>
      <c r="I97" s="122">
        <v>804</v>
      </c>
      <c r="J97" s="122">
        <v>929.68511999999726</v>
      </c>
      <c r="K97" s="122">
        <v>725.35</v>
      </c>
      <c r="L97" s="132">
        <v>747.95672000000661</v>
      </c>
      <c r="M97" s="133">
        <v>3845.0524399999936</v>
      </c>
      <c r="N97" s="134">
        <v>7.2333000000018819</v>
      </c>
      <c r="O97" s="135"/>
      <c r="P97" s="132">
        <v>7.6593599999983963</v>
      </c>
      <c r="Q97" s="134">
        <v>7.0677600000037639</v>
      </c>
      <c r="R97" s="134">
        <v>1610.1898999999987</v>
      </c>
      <c r="S97" s="134">
        <v>2946.521640000004</v>
      </c>
      <c r="T97" s="134">
        <v>3097.4618399999949</v>
      </c>
      <c r="U97" s="134">
        <v>878.60588000000291</v>
      </c>
      <c r="V97" s="134">
        <v>2636.0181799999941</v>
      </c>
      <c r="W97" s="136">
        <v>1142.4517800000067</v>
      </c>
      <c r="X97" s="136">
        <v>1413.4885000000022</v>
      </c>
      <c r="Y97" s="136">
        <v>4224.0395400000007</v>
      </c>
      <c r="Z97" s="136">
        <v>6412.4692999999979</v>
      </c>
      <c r="AA97" s="136">
        <v>8.1688200000006148</v>
      </c>
      <c r="AB97" s="131" t="s">
        <v>222</v>
      </c>
      <c r="AC97" s="136">
        <v>8.1861599999949259</v>
      </c>
      <c r="AO97" s="131" t="s">
        <v>222</v>
      </c>
    </row>
    <row r="98" spans="1:41" x14ac:dyDescent="0.25">
      <c r="A98" s="130" t="s">
        <v>460</v>
      </c>
      <c r="B98" s="131" t="s">
        <v>224</v>
      </c>
      <c r="C98" s="122">
        <v>0</v>
      </c>
      <c r="D98" s="122">
        <v>0</v>
      </c>
      <c r="E98" s="122">
        <v>0</v>
      </c>
      <c r="F98" s="122">
        <v>16.420000000000002</v>
      </c>
      <c r="G98" s="122">
        <v>2945.98</v>
      </c>
      <c r="H98" s="122">
        <v>2129.5700000000002</v>
      </c>
      <c r="I98" s="122">
        <v>2036.82</v>
      </c>
      <c r="J98" s="122">
        <v>1914.5562600000035</v>
      </c>
      <c r="K98" s="122">
        <v>1734.7</v>
      </c>
      <c r="L98" s="132">
        <v>490.82461999999555</v>
      </c>
      <c r="M98" s="133">
        <v>830.39998000000389</v>
      </c>
      <c r="N98" s="134">
        <v>1164.5329999999958</v>
      </c>
      <c r="O98" s="135"/>
      <c r="P98" s="132">
        <v>6606.4201000000048</v>
      </c>
      <c r="Q98" s="134">
        <v>58.459979999995483</v>
      </c>
      <c r="R98" s="134">
        <v>53.836920000004149</v>
      </c>
      <c r="S98" s="134">
        <v>1173.4091199999948</v>
      </c>
      <c r="T98" s="134">
        <v>4586.2824600000013</v>
      </c>
      <c r="U98" s="134">
        <v>2161.093620000006</v>
      </c>
      <c r="V98" s="134">
        <v>1564.6725999999974</v>
      </c>
      <c r="W98" s="136">
        <v>2893.2314199999914</v>
      </c>
      <c r="X98" s="136">
        <v>1064.6729800000098</v>
      </c>
      <c r="Y98" s="136">
        <v>3055.5295199999941</v>
      </c>
      <c r="Z98" s="136">
        <v>71.455800000004871</v>
      </c>
      <c r="AA98" s="136">
        <v>71.810180000001139</v>
      </c>
      <c r="AB98" s="131" t="s">
        <v>224</v>
      </c>
      <c r="AC98" s="136">
        <v>8453.9341599999898</v>
      </c>
      <c r="AO98" s="131" t="s">
        <v>224</v>
      </c>
    </row>
    <row r="99" spans="1:41" x14ac:dyDescent="0.25">
      <c r="A99" s="130" t="s">
        <v>461</v>
      </c>
      <c r="B99" s="131" t="s">
        <v>226</v>
      </c>
      <c r="C99" s="122">
        <v>157.28000000000003</v>
      </c>
      <c r="D99" s="122">
        <v>168.73000000000002</v>
      </c>
      <c r="E99" s="122">
        <v>137.62</v>
      </c>
      <c r="F99" s="122">
        <v>47.53</v>
      </c>
      <c r="G99" s="122">
        <v>109.75</v>
      </c>
      <c r="H99" s="122">
        <v>1424.39</v>
      </c>
      <c r="I99" s="122">
        <v>935.64</v>
      </c>
      <c r="J99" s="122">
        <v>1521.3267800000001</v>
      </c>
      <c r="K99" s="122">
        <v>741.41</v>
      </c>
      <c r="L99" s="132">
        <v>427.08113999999864</v>
      </c>
      <c r="M99" s="133">
        <v>172.24320000000154</v>
      </c>
      <c r="N99" s="134">
        <v>167.33397999999875</v>
      </c>
      <c r="O99" s="135"/>
      <c r="P99" s="132">
        <v>172.58442000000019</v>
      </c>
      <c r="Q99" s="134">
        <v>161.87798000000072</v>
      </c>
      <c r="R99" s="134">
        <v>152.63709999999881</v>
      </c>
      <c r="S99" s="134">
        <v>181.69712000000089</v>
      </c>
      <c r="T99" s="134">
        <v>340.08163999999999</v>
      </c>
      <c r="U99" s="134">
        <v>542.94618000000037</v>
      </c>
      <c r="V99" s="134">
        <v>947.71879999999919</v>
      </c>
      <c r="W99" s="136">
        <v>715.02994000000035</v>
      </c>
      <c r="X99" s="136">
        <v>282.160699999999</v>
      </c>
      <c r="Y99" s="136">
        <v>174.1664800000018</v>
      </c>
      <c r="Z99" s="136">
        <v>139.97353999999885</v>
      </c>
      <c r="AA99" s="136">
        <v>145.66936000000138</v>
      </c>
      <c r="AB99" s="131" t="s">
        <v>226</v>
      </c>
      <c r="AC99" s="136">
        <v>109.68623999999838</v>
      </c>
      <c r="AO99" s="131" t="s">
        <v>226</v>
      </c>
    </row>
    <row r="100" spans="1:41" x14ac:dyDescent="0.25">
      <c r="A100" s="130" t="s">
        <v>462</v>
      </c>
      <c r="B100" s="131" t="s">
        <v>228</v>
      </c>
      <c r="C100" s="122">
        <v>0</v>
      </c>
      <c r="D100" s="122">
        <v>2378.42</v>
      </c>
      <c r="E100" s="122">
        <v>12531.190000000002</v>
      </c>
      <c r="F100" s="122">
        <v>8250.9100000000017</v>
      </c>
      <c r="G100" s="122">
        <v>7138.2800000000007</v>
      </c>
      <c r="H100" s="122">
        <v>5912.630000000001</v>
      </c>
      <c r="I100" s="122">
        <v>2802.3399999999997</v>
      </c>
      <c r="J100" s="122">
        <v>2131.6622199999829</v>
      </c>
      <c r="K100" s="122">
        <v>1583.46</v>
      </c>
      <c r="L100" s="132">
        <v>4145.0297600000431</v>
      </c>
      <c r="M100" s="133">
        <v>4048.4874800000002</v>
      </c>
      <c r="N100" s="134">
        <v>5016.8227799999704</v>
      </c>
      <c r="O100" s="135"/>
      <c r="P100" s="132">
        <v>6619.6347999999989</v>
      </c>
      <c r="Q100" s="134">
        <v>5633.0609800000102</v>
      </c>
      <c r="R100" s="134">
        <v>3970.3891999999651</v>
      </c>
      <c r="S100" s="134">
        <v>2712.9167400000229</v>
      </c>
      <c r="T100" s="134">
        <v>1636.1209999999892</v>
      </c>
      <c r="U100" s="134">
        <v>1168.507140000037</v>
      </c>
      <c r="V100" s="134">
        <v>2028.8922000000025</v>
      </c>
      <c r="W100" s="136">
        <v>1589.8094399999882</v>
      </c>
      <c r="X100" s="136">
        <v>2433.4007000000047</v>
      </c>
      <c r="Y100" s="136">
        <v>3762.1164199999976</v>
      </c>
      <c r="Z100" s="136">
        <v>10352.577880000008</v>
      </c>
      <c r="AA100" s="136">
        <v>17045.229680000008</v>
      </c>
      <c r="AB100" s="131" t="s">
        <v>228</v>
      </c>
      <c r="AC100" s="136">
        <v>18695.922720000006</v>
      </c>
      <c r="AO100" s="131" t="s">
        <v>228</v>
      </c>
    </row>
    <row r="101" spans="1:41" x14ac:dyDescent="0.25">
      <c r="A101" s="130" t="s">
        <v>463</v>
      </c>
      <c r="B101" s="131" t="s">
        <v>231</v>
      </c>
      <c r="C101" s="122">
        <v>0</v>
      </c>
      <c r="D101" s="122">
        <v>0</v>
      </c>
      <c r="E101" s="122">
        <v>0</v>
      </c>
      <c r="F101" s="122">
        <v>1817.56</v>
      </c>
      <c r="G101" s="122">
        <v>3460.38</v>
      </c>
      <c r="H101" s="122">
        <v>1161.0400000000002</v>
      </c>
      <c r="I101" s="122">
        <v>996.98</v>
      </c>
      <c r="J101" s="122">
        <v>1485.1188200000031</v>
      </c>
      <c r="K101" s="122">
        <v>554.55999999999995</v>
      </c>
      <c r="L101" s="132">
        <v>167.9942600000017</v>
      </c>
      <c r="M101" s="133">
        <v>68.067619999994221</v>
      </c>
      <c r="N101" s="134">
        <v>0</v>
      </c>
      <c r="O101" s="135"/>
      <c r="P101" s="132">
        <v>1599.1077800000023</v>
      </c>
      <c r="Q101" s="134">
        <v>0</v>
      </c>
      <c r="R101" s="134">
        <v>2549.6716400000005</v>
      </c>
      <c r="S101" s="134">
        <v>873.58330000000183</v>
      </c>
      <c r="T101" s="134">
        <v>3811.4988800000019</v>
      </c>
      <c r="U101" s="134">
        <v>1215.3811799999989</v>
      </c>
      <c r="V101" s="134">
        <v>1243.9940200000001</v>
      </c>
      <c r="W101" s="136">
        <v>1426.8694599999935</v>
      </c>
      <c r="X101" s="136">
        <v>1363.5852400000001</v>
      </c>
      <c r="Y101" s="136">
        <v>1587.9164200000064</v>
      </c>
      <c r="Z101" s="136">
        <v>199.70397999999653</v>
      </c>
      <c r="AA101" s="136">
        <v>293.25200000000137</v>
      </c>
      <c r="AB101" s="131" t="s">
        <v>231</v>
      </c>
      <c r="AC101" s="136">
        <v>0.50436000000388959</v>
      </c>
      <c r="AO101" s="131" t="s">
        <v>231</v>
      </c>
    </row>
    <row r="102" spans="1:41" x14ac:dyDescent="0.25">
      <c r="A102" s="130" t="s">
        <v>464</v>
      </c>
      <c r="B102" s="131" t="s">
        <v>233</v>
      </c>
      <c r="C102" s="122">
        <v>0</v>
      </c>
      <c r="D102" s="122">
        <v>31.110000000000003</v>
      </c>
      <c r="E102" s="122">
        <v>140.86000000000001</v>
      </c>
      <c r="F102" s="122">
        <v>488.70000000000005</v>
      </c>
      <c r="G102" s="122">
        <v>2522.1400000000003</v>
      </c>
      <c r="H102" s="122">
        <v>1393.94</v>
      </c>
      <c r="I102" s="122">
        <v>1443.6799999999998</v>
      </c>
      <c r="J102" s="122">
        <v>1558.932160000013</v>
      </c>
      <c r="K102" s="122">
        <v>1416.68</v>
      </c>
      <c r="L102" s="132">
        <v>2562.6633999999922</v>
      </c>
      <c r="M102" s="133">
        <v>353.4236400000209</v>
      </c>
      <c r="N102" s="134">
        <v>110.92483999999703</v>
      </c>
      <c r="O102" s="135"/>
      <c r="P102" s="132">
        <v>142.61597999999009</v>
      </c>
      <c r="Q102" s="134">
        <v>106.59057999998541</v>
      </c>
      <c r="R102" s="134">
        <v>107.64358000002505</v>
      </c>
      <c r="S102" s="134">
        <v>494.75697999998783</v>
      </c>
      <c r="T102" s="134">
        <v>4732.7631199999987</v>
      </c>
      <c r="U102" s="134">
        <v>2148.5845200000063</v>
      </c>
      <c r="V102" s="134">
        <v>2131.1835199999832</v>
      </c>
      <c r="W102" s="136">
        <v>2445.4991000000227</v>
      </c>
      <c r="X102" s="136">
        <v>2451.1116999999927</v>
      </c>
      <c r="Y102" s="136">
        <v>2626.4510399999804</v>
      </c>
      <c r="Z102" s="136">
        <v>408.44243999999543</v>
      </c>
      <c r="AA102" s="136">
        <v>133.55724000002201</v>
      </c>
      <c r="AB102" s="131" t="s">
        <v>233</v>
      </c>
      <c r="AC102" s="136">
        <v>204.14542000000316</v>
      </c>
      <c r="AO102" s="131" t="s">
        <v>233</v>
      </c>
    </row>
    <row r="103" spans="1:41" x14ac:dyDescent="0.25">
      <c r="A103" s="130" t="s">
        <v>465</v>
      </c>
      <c r="B103" s="131" t="s">
        <v>235</v>
      </c>
      <c r="C103" s="122">
        <v>1014.1100000000001</v>
      </c>
      <c r="D103" s="122">
        <v>1032.0400000000002</v>
      </c>
      <c r="E103" s="122">
        <v>856.83000000000015</v>
      </c>
      <c r="F103" s="122">
        <v>994.45</v>
      </c>
      <c r="G103" s="122">
        <v>1096.21</v>
      </c>
      <c r="H103" s="122">
        <v>1009.1400000000001</v>
      </c>
      <c r="I103" s="122">
        <v>1034.3</v>
      </c>
      <c r="J103" s="122">
        <v>1101.1085600000188</v>
      </c>
      <c r="K103" s="122">
        <v>988.23</v>
      </c>
      <c r="L103" s="132">
        <v>1145.1266800000042</v>
      </c>
      <c r="M103" s="133">
        <v>1074.8469399999858</v>
      </c>
      <c r="N103" s="134">
        <v>1084.3277799999996</v>
      </c>
      <c r="O103" s="135"/>
      <c r="P103" s="132">
        <v>1134.9996800000035</v>
      </c>
      <c r="Q103" s="134">
        <v>1089.3362800000486</v>
      </c>
      <c r="R103" s="134">
        <v>1012.6758399999596</v>
      </c>
      <c r="S103" s="134">
        <v>1194.1759400000378</v>
      </c>
      <c r="T103" s="134">
        <v>1063.1922199999735</v>
      </c>
      <c r="U103" s="134">
        <v>1104.0155599999862</v>
      </c>
      <c r="V103" s="134">
        <v>1191.9407199999957</v>
      </c>
      <c r="W103" s="136">
        <v>1309.5835000000293</v>
      </c>
      <c r="X103" s="136">
        <v>1236.8265600000175</v>
      </c>
      <c r="Y103" s="136">
        <v>1246.0172199999395</v>
      </c>
      <c r="Z103" s="136">
        <v>1220.1531200000206</v>
      </c>
      <c r="AA103" s="136">
        <v>1242.5008599999871</v>
      </c>
      <c r="AB103" s="131" t="s">
        <v>235</v>
      </c>
      <c r="AC103" s="136">
        <v>1283.1337600000606</v>
      </c>
      <c r="AO103" s="131" t="s">
        <v>235</v>
      </c>
    </row>
    <row r="104" spans="1:41" x14ac:dyDescent="0.25">
      <c r="A104" s="130" t="s">
        <v>466</v>
      </c>
      <c r="B104" s="131" t="s">
        <v>237</v>
      </c>
      <c r="C104" s="122">
        <v>16540.100000000002</v>
      </c>
      <c r="D104" s="122">
        <v>12003.580000000002</v>
      </c>
      <c r="E104" s="122">
        <v>6180.9500000000007</v>
      </c>
      <c r="F104" s="122">
        <v>4156.63</v>
      </c>
      <c r="G104" s="122">
        <v>2306.23</v>
      </c>
      <c r="H104" s="122">
        <v>2402.8300000000004</v>
      </c>
      <c r="I104" s="122">
        <v>2688.56</v>
      </c>
      <c r="J104" s="122">
        <v>2646.9818600000999</v>
      </c>
      <c r="K104" s="122">
        <v>1913.02</v>
      </c>
      <c r="L104" s="132">
        <v>6304.5671600000051</v>
      </c>
      <c r="M104" s="133">
        <v>10187.40064</v>
      </c>
      <c r="N104" s="134">
        <v>14343.25706000016</v>
      </c>
      <c r="O104" s="135"/>
      <c r="P104" s="132">
        <v>13029.698219999898</v>
      </c>
      <c r="Q104" s="134">
        <v>12401.166180000248</v>
      </c>
      <c r="R104" s="134">
        <v>8109.4682799997863</v>
      </c>
      <c r="S104" s="134">
        <v>6298.8352600001326</v>
      </c>
      <c r="T104" s="134">
        <v>4094.2300400000104</v>
      </c>
      <c r="U104" s="134">
        <v>1724.1798799999858</v>
      </c>
      <c r="V104" s="134">
        <v>2983.577100000065</v>
      </c>
      <c r="W104" s="136">
        <v>2630.6452199999176</v>
      </c>
      <c r="X104" s="136">
        <v>2164.3585599999205</v>
      </c>
      <c r="Y104" s="136">
        <v>6456.3916800001671</v>
      </c>
      <c r="Z104" s="136">
        <v>10367.842359999748</v>
      </c>
      <c r="AA104" s="136">
        <v>13593.102880000284</v>
      </c>
      <c r="AB104" s="131" t="s">
        <v>237</v>
      </c>
      <c r="AC104" s="136">
        <v>18243.02537999977</v>
      </c>
      <c r="AO104" s="131" t="s">
        <v>237</v>
      </c>
    </row>
    <row r="105" spans="1:41" x14ac:dyDescent="0.25">
      <c r="A105" s="130" t="s">
        <v>467</v>
      </c>
      <c r="B105" s="131" t="s">
        <v>239</v>
      </c>
      <c r="C105" s="122">
        <v>8886.7900000000009</v>
      </c>
      <c r="D105" s="122">
        <v>5541.9500000000007</v>
      </c>
      <c r="E105" s="122">
        <v>1851.2800000000002</v>
      </c>
      <c r="F105" s="122">
        <v>3308.51</v>
      </c>
      <c r="G105" s="122">
        <v>4662.0300000000007</v>
      </c>
      <c r="H105" s="122">
        <v>3565.8500000000004</v>
      </c>
      <c r="I105" s="122">
        <v>3715.1</v>
      </c>
      <c r="J105" s="122">
        <v>5262.4739199999913</v>
      </c>
      <c r="K105" s="122">
        <v>5149.51</v>
      </c>
      <c r="L105" s="132">
        <v>5917.3681799999977</v>
      </c>
      <c r="M105" s="133">
        <v>6236.8349399999634</v>
      </c>
      <c r="N105" s="134">
        <v>7061.6804399999874</v>
      </c>
      <c r="O105" s="135"/>
      <c r="P105" s="132">
        <v>7183.5346000000309</v>
      </c>
      <c r="Q105" s="134">
        <v>7545.1729600000208</v>
      </c>
      <c r="R105" s="134">
        <v>6522.5245399999667</v>
      </c>
      <c r="S105" s="134">
        <v>5965.1135200000272</v>
      </c>
      <c r="T105" s="134">
        <v>6128.5472399999808</v>
      </c>
      <c r="U105" s="134">
        <v>4149.7545400000172</v>
      </c>
      <c r="V105" s="134">
        <v>4294.9321600000012</v>
      </c>
      <c r="W105" s="136">
        <v>6690.6766800000059</v>
      </c>
      <c r="X105" s="136">
        <v>5128.5360799999671</v>
      </c>
      <c r="Y105" s="136">
        <v>4984.9524800000127</v>
      </c>
      <c r="Z105" s="136">
        <v>5515.3771599999936</v>
      </c>
      <c r="AA105" s="136">
        <v>5606.7583000000268</v>
      </c>
      <c r="AB105" s="131" t="s">
        <v>239</v>
      </c>
      <c r="AC105" s="136">
        <v>5305.7059799999879</v>
      </c>
      <c r="AO105" s="131" t="s">
        <v>239</v>
      </c>
    </row>
    <row r="106" spans="1:41" x14ac:dyDescent="0.25">
      <c r="A106" s="130" t="s">
        <v>468</v>
      </c>
      <c r="B106" s="131" t="s">
        <v>241</v>
      </c>
      <c r="C106" s="122">
        <v>0</v>
      </c>
      <c r="D106" s="122">
        <v>24.630000000000003</v>
      </c>
      <c r="E106" s="122">
        <v>0</v>
      </c>
      <c r="F106" s="122">
        <v>176.72000000000003</v>
      </c>
      <c r="G106" s="122">
        <v>806.91000000000008</v>
      </c>
      <c r="H106" s="122">
        <v>364.04</v>
      </c>
      <c r="I106" s="122">
        <v>330.48</v>
      </c>
      <c r="J106" s="122">
        <v>559.19580000000337</v>
      </c>
      <c r="K106" s="122">
        <v>408.75</v>
      </c>
      <c r="L106" s="132">
        <v>2343.3134999999938</v>
      </c>
      <c r="M106" s="133">
        <v>3928.5043400000022</v>
      </c>
      <c r="N106" s="134">
        <v>2.4764600000104835</v>
      </c>
      <c r="O106" s="135"/>
      <c r="P106" s="132">
        <v>1328.2982200000033</v>
      </c>
      <c r="Q106" s="134">
        <v>2530.4040399999967</v>
      </c>
      <c r="R106" s="134">
        <v>326.38659999999646</v>
      </c>
      <c r="S106" s="134">
        <v>262.88101999999185</v>
      </c>
      <c r="T106" s="134">
        <v>788.96884000000568</v>
      </c>
      <c r="U106" s="134">
        <v>1144.2808599999917</v>
      </c>
      <c r="V106" s="134">
        <v>1260.9273000000117</v>
      </c>
      <c r="W106" s="136">
        <v>1965.0412200000078</v>
      </c>
      <c r="X106" s="136">
        <v>724.5376599999903</v>
      </c>
      <c r="Y106" s="136">
        <v>1840.1176399999915</v>
      </c>
      <c r="Z106" s="136">
        <v>1952.8470800000068</v>
      </c>
      <c r="AA106" s="136">
        <v>5273.8064200000108</v>
      </c>
      <c r="AB106" s="131" t="s">
        <v>241</v>
      </c>
      <c r="AC106" s="136">
        <v>3318.4831399999944</v>
      </c>
      <c r="AO106" s="131" t="s">
        <v>241</v>
      </c>
    </row>
    <row r="107" spans="1:41" x14ac:dyDescent="0.25">
      <c r="A107" s="130" t="s">
        <v>469</v>
      </c>
      <c r="B107" s="131" t="s">
        <v>244</v>
      </c>
      <c r="C107" s="122">
        <v>0</v>
      </c>
      <c r="D107" s="122">
        <v>0</v>
      </c>
      <c r="E107" s="122">
        <v>8.2100000000000009</v>
      </c>
      <c r="F107" s="122">
        <v>116.45000000000002</v>
      </c>
      <c r="G107" s="122">
        <v>837.61</v>
      </c>
      <c r="H107" s="122">
        <v>1441.25</v>
      </c>
      <c r="I107" s="122">
        <v>1459.1</v>
      </c>
      <c r="J107" s="122">
        <v>1812.2554000000105</v>
      </c>
      <c r="K107" s="122">
        <v>1340.62</v>
      </c>
      <c r="L107" s="132">
        <v>963.40589999998724</v>
      </c>
      <c r="M107" s="133">
        <v>2.3284800000033283</v>
      </c>
      <c r="N107" s="134">
        <v>2.0590399999910551</v>
      </c>
      <c r="O107" s="135"/>
      <c r="P107" s="132">
        <v>2.3500600000077245</v>
      </c>
      <c r="Q107" s="134">
        <v>2.319540000004872</v>
      </c>
      <c r="R107" s="134">
        <v>3.5631200000013994</v>
      </c>
      <c r="S107" s="134">
        <v>4.2037399999782608</v>
      </c>
      <c r="T107" s="134">
        <v>1368.1612600000162</v>
      </c>
      <c r="U107" s="134">
        <v>3382.5398399999949</v>
      </c>
      <c r="V107" s="134">
        <v>2955.4864600000087</v>
      </c>
      <c r="W107" s="136">
        <v>3288.083079999994</v>
      </c>
      <c r="X107" s="136">
        <v>1646.697580000005</v>
      </c>
      <c r="Y107" s="136">
        <v>2.7335199999821636</v>
      </c>
      <c r="Z107" s="136">
        <v>2.5089200000141503</v>
      </c>
      <c r="AA107" s="136">
        <v>2.577059999991143</v>
      </c>
      <c r="AB107" s="131" t="s">
        <v>244</v>
      </c>
      <c r="AC107" s="136">
        <v>2.4045799999968587</v>
      </c>
      <c r="AO107" s="131" t="s">
        <v>244</v>
      </c>
    </row>
    <row r="108" spans="1:41" x14ac:dyDescent="0.25">
      <c r="A108" s="130" t="s">
        <v>470</v>
      </c>
      <c r="B108" s="131" t="s">
        <v>246</v>
      </c>
      <c r="C108" s="122">
        <v>642.5200000000001</v>
      </c>
      <c r="D108" s="122">
        <v>224.47000000000003</v>
      </c>
      <c r="E108" s="122">
        <v>227.71</v>
      </c>
      <c r="F108" s="122">
        <v>724.40000000000009</v>
      </c>
      <c r="G108" s="122">
        <v>2765.5800000000004</v>
      </c>
      <c r="H108" s="122">
        <v>1223.67</v>
      </c>
      <c r="I108" s="122">
        <v>3677.2</v>
      </c>
      <c r="J108" s="122">
        <v>5674.3938599999783</v>
      </c>
      <c r="K108" s="122">
        <v>4825.58</v>
      </c>
      <c r="L108" s="132">
        <v>7972.076819999972</v>
      </c>
      <c r="M108" s="133">
        <v>13034.817120000014</v>
      </c>
      <c r="N108" s="134">
        <v>18342.183839999983</v>
      </c>
      <c r="O108" s="135"/>
      <c r="P108" s="132">
        <v>18730.972059999971</v>
      </c>
      <c r="Q108" s="134">
        <v>17305.516199999976</v>
      </c>
      <c r="R108" s="134">
        <v>11845.027160000014</v>
      </c>
      <c r="S108" s="134">
        <v>11902.128819999989</v>
      </c>
      <c r="T108" s="134">
        <v>4828.2675200000222</v>
      </c>
      <c r="U108" s="134">
        <v>3048.7682399999903</v>
      </c>
      <c r="V108" s="134">
        <v>2896.4341799999761</v>
      </c>
      <c r="W108" s="136">
        <v>1858.8791400000525</v>
      </c>
      <c r="X108" s="136">
        <v>3464.294819999956</v>
      </c>
      <c r="Y108" s="136">
        <v>5655.085019999985</v>
      </c>
      <c r="Z108" s="136">
        <v>6904.9723600000261</v>
      </c>
      <c r="AA108" s="136">
        <v>14492.340000000027</v>
      </c>
      <c r="AB108" s="131" t="s">
        <v>246</v>
      </c>
      <c r="AC108" s="136">
        <v>14562.677799999998</v>
      </c>
      <c r="AO108" s="131" t="s">
        <v>246</v>
      </c>
    </row>
    <row r="109" spans="1:41" x14ac:dyDescent="0.25">
      <c r="A109" s="130" t="s">
        <v>471</v>
      </c>
      <c r="B109" s="131" t="s">
        <v>248</v>
      </c>
      <c r="C109" s="122">
        <v>0</v>
      </c>
      <c r="D109" s="122">
        <v>0</v>
      </c>
      <c r="E109" s="122">
        <v>0</v>
      </c>
      <c r="F109" s="122">
        <v>0</v>
      </c>
      <c r="G109" s="122">
        <v>8.2100000000000009</v>
      </c>
      <c r="H109" s="122">
        <v>262.5</v>
      </c>
      <c r="I109" s="122">
        <v>451.93999999999994</v>
      </c>
      <c r="J109" s="122">
        <v>441.31515999999908</v>
      </c>
      <c r="K109" s="122">
        <v>365.64</v>
      </c>
      <c r="L109" s="132">
        <v>121.07186000000125</v>
      </c>
      <c r="M109" s="133">
        <v>2.300379999999786</v>
      </c>
      <c r="N109" s="134">
        <v>0.60054000000030894</v>
      </c>
      <c r="O109" s="135"/>
      <c r="P109" s="132">
        <v>0.792599999998431</v>
      </c>
      <c r="Q109" s="134">
        <v>0.26050000000077944</v>
      </c>
      <c r="R109" s="134">
        <v>0.42112000000006561</v>
      </c>
      <c r="S109" s="134">
        <v>2.5143200000001946</v>
      </c>
      <c r="T109" s="134">
        <v>95.038739999999564</v>
      </c>
      <c r="U109" s="134">
        <v>179.25265999999974</v>
      </c>
      <c r="V109" s="134">
        <v>467.32614000000189</v>
      </c>
      <c r="W109" s="136">
        <v>523.67661999999928</v>
      </c>
      <c r="X109" s="136">
        <v>381.65959999999995</v>
      </c>
      <c r="Y109" s="136">
        <v>56.923499999999564</v>
      </c>
      <c r="Z109" s="136">
        <v>6.1831599999991367</v>
      </c>
      <c r="AA109" s="136">
        <v>1.0174400000006563</v>
      </c>
      <c r="AB109" s="131" t="s">
        <v>248</v>
      </c>
      <c r="AC109" s="136">
        <v>0.9565999999997894</v>
      </c>
      <c r="AO109" s="131" t="s">
        <v>248</v>
      </c>
    </row>
    <row r="110" spans="1:41" x14ac:dyDescent="0.25">
      <c r="A110" s="130" t="s">
        <v>472</v>
      </c>
      <c r="B110" s="131" t="s">
        <v>250</v>
      </c>
      <c r="C110" s="122">
        <v>6758.54</v>
      </c>
      <c r="D110" s="122">
        <v>5718.3200000000006</v>
      </c>
      <c r="E110" s="122">
        <v>3588.1200000000003</v>
      </c>
      <c r="F110" s="122">
        <v>4502.6400000000003</v>
      </c>
      <c r="G110" s="122">
        <v>2783.98</v>
      </c>
      <c r="H110" s="122">
        <v>3477.05</v>
      </c>
      <c r="I110" s="122">
        <v>3825.16</v>
      </c>
      <c r="J110" s="122">
        <v>3941.5652799999834</v>
      </c>
      <c r="K110" s="122">
        <v>3225.52</v>
      </c>
      <c r="L110" s="132">
        <v>5497.4112399999785</v>
      </c>
      <c r="M110" s="133">
        <v>4683.0451400000156</v>
      </c>
      <c r="N110" s="134">
        <v>6758.814519999999</v>
      </c>
      <c r="O110" s="135"/>
      <c r="P110" s="132">
        <v>5618.3595599999699</v>
      </c>
      <c r="Q110" s="134">
        <v>6183.2416999999878</v>
      </c>
      <c r="R110" s="134">
        <v>5352.4276999999811</v>
      </c>
      <c r="S110" s="134">
        <v>10430.831940000027</v>
      </c>
      <c r="T110" s="134">
        <v>10248.75548000002</v>
      </c>
      <c r="U110" s="134">
        <v>4953.1494199999788</v>
      </c>
      <c r="V110" s="134">
        <v>5392.0337999999847</v>
      </c>
      <c r="W110" s="136">
        <v>5018.1085000000303</v>
      </c>
      <c r="X110" s="136">
        <v>4637.1442999999927</v>
      </c>
      <c r="Y110" s="136">
        <v>4513.0351600000131</v>
      </c>
      <c r="Z110" s="136">
        <v>6251.7253599999949</v>
      </c>
      <c r="AA110" s="136">
        <v>9247.2098199999855</v>
      </c>
      <c r="AB110" s="131" t="s">
        <v>250</v>
      </c>
      <c r="AC110" s="136">
        <v>8352.4996400000218</v>
      </c>
      <c r="AO110" s="131" t="s">
        <v>250</v>
      </c>
    </row>
    <row r="111" spans="1:41" x14ac:dyDescent="0.25">
      <c r="A111" s="130" t="s">
        <v>473</v>
      </c>
      <c r="B111" s="131" t="s">
        <v>252</v>
      </c>
      <c r="C111" s="122">
        <v>6884.2400000000007</v>
      </c>
      <c r="D111" s="122">
        <v>5489.67</v>
      </c>
      <c r="E111" s="122">
        <v>3586.96</v>
      </c>
      <c r="F111" s="122">
        <v>438.12000000000006</v>
      </c>
      <c r="G111" s="122">
        <v>1178.9100000000001</v>
      </c>
      <c r="H111" s="122">
        <v>829.81000000000006</v>
      </c>
      <c r="I111" s="122">
        <v>1517.9799999999998</v>
      </c>
      <c r="J111" s="122">
        <v>1670.8626599999498</v>
      </c>
      <c r="K111" s="122">
        <v>2551.98</v>
      </c>
      <c r="L111" s="132">
        <v>5283.7290200001071</v>
      </c>
      <c r="M111" s="133">
        <v>10029.304639999897</v>
      </c>
      <c r="N111" s="134">
        <v>7394.789300000095</v>
      </c>
      <c r="O111" s="135"/>
      <c r="P111" s="132">
        <v>7080.7965199998926</v>
      </c>
      <c r="Q111" s="134">
        <v>5640.6847600001074</v>
      </c>
      <c r="R111" s="134">
        <v>4571.531479999956</v>
      </c>
      <c r="S111" s="134">
        <v>4847.5014999999376</v>
      </c>
      <c r="T111" s="134">
        <v>4214.6201999999976</v>
      </c>
      <c r="U111" s="134">
        <v>3693.3657000000057</v>
      </c>
      <c r="V111" s="134">
        <v>4150.3913000000884</v>
      </c>
      <c r="W111" s="136">
        <v>4792.4918599999</v>
      </c>
      <c r="X111" s="136">
        <v>3344.6391199999994</v>
      </c>
      <c r="Y111" s="136">
        <v>5329.6907800000799</v>
      </c>
      <c r="Z111" s="136">
        <v>6827.3967800000755</v>
      </c>
      <c r="AA111" s="136">
        <v>9080.0355599999421</v>
      </c>
      <c r="AB111" s="131" t="s">
        <v>252</v>
      </c>
      <c r="AC111" s="136">
        <v>7028.370040000018</v>
      </c>
      <c r="AO111" s="131" t="s">
        <v>252</v>
      </c>
    </row>
    <row r="112" spans="1:41" x14ac:dyDescent="0.25">
      <c r="A112" s="130" t="s">
        <v>474</v>
      </c>
      <c r="B112" s="131" t="s">
        <v>254</v>
      </c>
      <c r="C112" s="122">
        <v>0</v>
      </c>
      <c r="D112" s="122">
        <v>0</v>
      </c>
      <c r="E112" s="122">
        <v>0</v>
      </c>
      <c r="F112" s="122">
        <v>0</v>
      </c>
      <c r="G112" s="122">
        <v>313.27000000000004</v>
      </c>
      <c r="H112" s="122">
        <v>616.16000000000008</v>
      </c>
      <c r="I112" s="122">
        <v>600.54</v>
      </c>
      <c r="J112" s="122">
        <v>679.63055999999926</v>
      </c>
      <c r="K112" s="122">
        <v>665.2</v>
      </c>
      <c r="L112" s="132">
        <v>72.978220000000078</v>
      </c>
      <c r="M112" s="133">
        <v>3.7524000000009892</v>
      </c>
      <c r="N112" s="134">
        <v>0.68838000000201638</v>
      </c>
      <c r="O112" s="135"/>
      <c r="P112" s="132">
        <v>0</v>
      </c>
      <c r="Q112" s="134">
        <v>0</v>
      </c>
      <c r="R112" s="134">
        <v>0</v>
      </c>
      <c r="S112" s="134">
        <v>5.2924799999968126</v>
      </c>
      <c r="T112" s="134">
        <v>146.92382000000245</v>
      </c>
      <c r="U112" s="134">
        <v>760.92777999999987</v>
      </c>
      <c r="V112" s="134">
        <v>818.96662000000106</v>
      </c>
      <c r="W112" s="136">
        <v>830.8671999999965</v>
      </c>
      <c r="X112" s="136">
        <v>535.2047600000036</v>
      </c>
      <c r="Y112" s="136">
        <v>42.551259999999736</v>
      </c>
      <c r="Z112" s="136">
        <v>16.838059999996776</v>
      </c>
      <c r="AA112" s="136">
        <v>0</v>
      </c>
      <c r="AB112" s="131" t="s">
        <v>254</v>
      </c>
      <c r="AC112" s="136">
        <v>0</v>
      </c>
      <c r="AO112" s="131" t="s">
        <v>254</v>
      </c>
    </row>
    <row r="113" spans="1:41" x14ac:dyDescent="0.25">
      <c r="A113" s="130" t="s">
        <v>475</v>
      </c>
      <c r="B113" s="131" t="s">
        <v>256</v>
      </c>
      <c r="C113" s="122">
        <v>8817.6200000000008</v>
      </c>
      <c r="D113" s="122">
        <v>5556.8600000000006</v>
      </c>
      <c r="E113" s="122">
        <v>2320.73</v>
      </c>
      <c r="F113" s="122">
        <v>2548.2200000000003</v>
      </c>
      <c r="G113" s="122">
        <v>2572.0000000000005</v>
      </c>
      <c r="H113" s="122">
        <v>2165.6200000000003</v>
      </c>
      <c r="I113" s="122">
        <v>2047.0199999999998</v>
      </c>
      <c r="J113" s="122">
        <v>1252.4875199999717</v>
      </c>
      <c r="K113" s="122">
        <v>885.2</v>
      </c>
      <c r="L113" s="132">
        <v>842.05728000003114</v>
      </c>
      <c r="M113" s="133">
        <v>894.55868000000373</v>
      </c>
      <c r="N113" s="134">
        <v>3184.0107199999638</v>
      </c>
      <c r="O113" s="135"/>
      <c r="P113" s="132">
        <v>3812.81142000002</v>
      </c>
      <c r="Q113" s="134">
        <v>4932.9030799999618</v>
      </c>
      <c r="R113" s="134">
        <v>3715.2619800000421</v>
      </c>
      <c r="S113" s="134">
        <v>3446.3758399999688</v>
      </c>
      <c r="T113" s="134">
        <v>7740.4497800000045</v>
      </c>
      <c r="U113" s="134">
        <v>2591.2326599999801</v>
      </c>
      <c r="V113" s="134">
        <v>2240.2118000000069</v>
      </c>
      <c r="W113" s="136">
        <v>3877.4695199999978</v>
      </c>
      <c r="X113" s="136">
        <v>2049.795800000034</v>
      </c>
      <c r="Y113" s="136">
        <v>0</v>
      </c>
      <c r="Z113" s="136">
        <v>0</v>
      </c>
      <c r="AA113" s="136">
        <v>0</v>
      </c>
      <c r="AB113" s="131" t="s">
        <v>256</v>
      </c>
      <c r="AC113" s="136">
        <v>0</v>
      </c>
      <c r="AO113" s="131" t="s">
        <v>256</v>
      </c>
    </row>
    <row r="114" spans="1:41" x14ac:dyDescent="0.25">
      <c r="A114" s="130" t="s">
        <v>476</v>
      </c>
      <c r="B114" s="131" t="s">
        <v>259</v>
      </c>
      <c r="C114" s="122">
        <v>8452.51</v>
      </c>
      <c r="D114" s="122">
        <v>7024.0300000000007</v>
      </c>
      <c r="E114" s="122">
        <v>5064.7300000000005</v>
      </c>
      <c r="F114" s="122">
        <v>3882.9600000000005</v>
      </c>
      <c r="G114" s="122">
        <v>3019.84</v>
      </c>
      <c r="H114" s="122">
        <v>533.18000000000006</v>
      </c>
      <c r="I114" s="122">
        <v>275</v>
      </c>
      <c r="J114" s="122">
        <v>580.72229999997762</v>
      </c>
      <c r="K114" s="122">
        <v>730.02</v>
      </c>
      <c r="L114" s="132">
        <v>3671.4068999999686</v>
      </c>
      <c r="M114" s="133">
        <v>5619.512920000021</v>
      </c>
      <c r="N114" s="134">
        <v>6979.781719999979</v>
      </c>
      <c r="O114" s="135"/>
      <c r="P114" s="132">
        <v>6634.0875799999894</v>
      </c>
      <c r="Q114" s="134">
        <v>3025.8474799999776</v>
      </c>
      <c r="R114" s="134">
        <v>211.99420000005571</v>
      </c>
      <c r="S114" s="134">
        <v>627.27329999996289</v>
      </c>
      <c r="T114" s="134">
        <v>2513.9826400000043</v>
      </c>
      <c r="U114" s="134">
        <v>1766.4452600000345</v>
      </c>
      <c r="V114" s="134">
        <v>1823.9440799999484</v>
      </c>
      <c r="W114" s="136">
        <v>1376.2511000000068</v>
      </c>
      <c r="X114" s="136">
        <v>2300.0854600000357</v>
      </c>
      <c r="Y114" s="136">
        <v>4832.5457999999671</v>
      </c>
      <c r="Z114" s="136">
        <v>5126.9560600000141</v>
      </c>
      <c r="AA114" s="136">
        <v>6043.7277399999803</v>
      </c>
      <c r="AB114" s="131" t="s">
        <v>259</v>
      </c>
      <c r="AC114" s="136">
        <v>4394.9443999999976</v>
      </c>
      <c r="AO114" s="131" t="s">
        <v>259</v>
      </c>
    </row>
    <row r="115" spans="1:41" x14ac:dyDescent="0.25">
      <c r="A115" s="130" t="s">
        <v>477</v>
      </c>
      <c r="B115" s="131" t="s">
        <v>261</v>
      </c>
      <c r="C115" s="122">
        <v>4114.13</v>
      </c>
      <c r="D115" s="122">
        <v>6581.9800000000005</v>
      </c>
      <c r="E115" s="122">
        <v>7677.9700000000012</v>
      </c>
      <c r="F115" s="122">
        <v>4924.5</v>
      </c>
      <c r="G115" s="122">
        <v>4266.63</v>
      </c>
      <c r="H115" s="122">
        <v>1923.0300000000002</v>
      </c>
      <c r="I115" s="122">
        <v>1728.24</v>
      </c>
      <c r="J115" s="122">
        <v>1442.3098400000163</v>
      </c>
      <c r="K115" s="122">
        <v>1958.2</v>
      </c>
      <c r="L115" s="132">
        <v>2610.7664999999761</v>
      </c>
      <c r="M115" s="133">
        <v>2433.9848000000156</v>
      </c>
      <c r="N115" s="134">
        <v>6086.4496399999998</v>
      </c>
      <c r="O115" s="135"/>
      <c r="P115" s="132">
        <v>4703.0317199999972</v>
      </c>
      <c r="Q115" s="134">
        <v>3875.53</v>
      </c>
      <c r="R115" s="134">
        <v>3310.5329999999994</v>
      </c>
      <c r="S115" s="134">
        <v>893.64020000000085</v>
      </c>
      <c r="T115" s="134">
        <v>967.86159999999938</v>
      </c>
      <c r="U115" s="134">
        <v>1269.9612000000002</v>
      </c>
      <c r="V115" s="134">
        <v>1236.7852000000005</v>
      </c>
      <c r="W115" s="136">
        <v>1078.4281999999985</v>
      </c>
      <c r="X115" s="136">
        <v>1406.5302000000015</v>
      </c>
      <c r="Y115" s="136">
        <v>1055.2369999999996</v>
      </c>
      <c r="Z115" s="136">
        <v>534.7245999999991</v>
      </c>
      <c r="AA115" s="136">
        <v>742.36240000000032</v>
      </c>
      <c r="AB115" s="131" t="s">
        <v>261</v>
      </c>
      <c r="AC115" s="136">
        <v>4310.3776000000016</v>
      </c>
      <c r="AO115" s="131" t="s">
        <v>261</v>
      </c>
    </row>
    <row r="116" spans="1:41" x14ac:dyDescent="0.25">
      <c r="A116" s="130" t="s">
        <v>478</v>
      </c>
      <c r="B116" s="131" t="s">
        <v>262</v>
      </c>
      <c r="C116" s="122">
        <v>0</v>
      </c>
      <c r="D116" s="122">
        <v>0</v>
      </c>
      <c r="E116" s="122">
        <v>0</v>
      </c>
      <c r="F116" s="122">
        <v>0</v>
      </c>
      <c r="G116" s="122">
        <v>0</v>
      </c>
      <c r="H116" s="122">
        <v>0</v>
      </c>
      <c r="I116" s="122">
        <v>0</v>
      </c>
      <c r="J116" s="122">
        <v>7.8644399999725279</v>
      </c>
      <c r="K116" s="122">
        <v>0</v>
      </c>
      <c r="L116" s="132">
        <v>0</v>
      </c>
      <c r="M116" s="133">
        <v>0</v>
      </c>
      <c r="N116" s="134">
        <v>0</v>
      </c>
      <c r="O116" s="135"/>
      <c r="P116" s="132">
        <v>0</v>
      </c>
      <c r="Q116" s="134">
        <v>0</v>
      </c>
      <c r="R116" s="134">
        <v>0</v>
      </c>
      <c r="S116" s="134">
        <v>0</v>
      </c>
      <c r="T116" s="134">
        <v>0</v>
      </c>
      <c r="U116" s="134">
        <v>0</v>
      </c>
      <c r="V116" s="134">
        <v>0</v>
      </c>
      <c r="W116" s="136">
        <v>0</v>
      </c>
      <c r="X116" s="136">
        <v>0</v>
      </c>
      <c r="Y116" s="136">
        <v>0</v>
      </c>
      <c r="Z116" s="136">
        <v>0</v>
      </c>
      <c r="AA116" s="136">
        <v>0</v>
      </c>
      <c r="AB116" s="131" t="s">
        <v>262</v>
      </c>
      <c r="AC116" s="136">
        <v>0</v>
      </c>
      <c r="AO116" s="131" t="s">
        <v>262</v>
      </c>
    </row>
    <row r="117" spans="1:41" x14ac:dyDescent="0.25">
      <c r="A117" s="130" t="s">
        <v>479</v>
      </c>
      <c r="B117" s="131" t="s">
        <v>264</v>
      </c>
      <c r="C117" s="122">
        <v>0</v>
      </c>
      <c r="D117" s="122">
        <v>0</v>
      </c>
      <c r="E117" s="122">
        <v>0</v>
      </c>
      <c r="F117" s="122">
        <v>0</v>
      </c>
      <c r="G117" s="122">
        <v>17.93</v>
      </c>
      <c r="H117" s="122">
        <v>923.3900000000001</v>
      </c>
      <c r="I117" s="122">
        <v>1465.26</v>
      </c>
      <c r="J117" s="122">
        <v>1181.3255999999999</v>
      </c>
      <c r="K117" s="122">
        <v>531.08000000000004</v>
      </c>
      <c r="L117" s="132">
        <v>65.15258000000162</v>
      </c>
      <c r="M117" s="133">
        <v>9.6598199999932195</v>
      </c>
      <c r="N117" s="134">
        <v>9.5463600000015081</v>
      </c>
      <c r="O117" s="135"/>
      <c r="P117" s="132">
        <v>10.084639999997894</v>
      </c>
      <c r="Q117" s="134">
        <v>9.3382800000011716</v>
      </c>
      <c r="R117" s="134">
        <v>9.2155800000000099</v>
      </c>
      <c r="S117" s="134">
        <v>11.133739999999651</v>
      </c>
      <c r="T117" s="134">
        <v>60.432940000000919</v>
      </c>
      <c r="U117" s="134">
        <v>329.17787999999416</v>
      </c>
      <c r="V117" s="134">
        <v>1472.1380000000024</v>
      </c>
      <c r="W117" s="136">
        <v>1724.3868999999981</v>
      </c>
      <c r="X117" s="136">
        <v>77.582920000004023</v>
      </c>
      <c r="Y117" s="136">
        <v>2.8189200000025085</v>
      </c>
      <c r="Z117" s="136">
        <v>0</v>
      </c>
      <c r="AA117" s="136">
        <v>0</v>
      </c>
      <c r="AB117" s="131" t="s">
        <v>264</v>
      </c>
      <c r="AC117" s="136">
        <v>0</v>
      </c>
      <c r="AO117" s="131" t="s">
        <v>264</v>
      </c>
    </row>
    <row r="118" spans="1:41" x14ac:dyDescent="0.25">
      <c r="A118" s="130" t="s">
        <v>480</v>
      </c>
      <c r="B118" s="131" t="s">
        <v>266</v>
      </c>
      <c r="C118" s="122">
        <v>7590.5600000000013</v>
      </c>
      <c r="D118" s="122">
        <v>4189.41</v>
      </c>
      <c r="E118" s="122">
        <v>1872.6200000000001</v>
      </c>
      <c r="F118" s="122">
        <v>1200.6200000000001</v>
      </c>
      <c r="G118" s="122">
        <v>6960.2100000000009</v>
      </c>
      <c r="H118" s="122">
        <v>4209.79</v>
      </c>
      <c r="I118" s="122">
        <v>7294.6399999999994</v>
      </c>
      <c r="J118" s="122">
        <v>6516.8909400000166</v>
      </c>
      <c r="K118" s="122">
        <v>2594.12</v>
      </c>
      <c r="L118" s="132">
        <v>4020.8455999999887</v>
      </c>
      <c r="M118" s="133">
        <v>1777.4108200000023</v>
      </c>
      <c r="N118" s="134">
        <v>5529.1467800000264</v>
      </c>
      <c r="O118" s="135"/>
      <c r="P118" s="132">
        <v>4634.6592799999789</v>
      </c>
      <c r="Q118" s="134">
        <v>6024.7069999999767</v>
      </c>
      <c r="R118" s="134">
        <v>5583.7170800000322</v>
      </c>
      <c r="S118" s="134">
        <v>2690.3482199999617</v>
      </c>
      <c r="T118" s="134">
        <v>5472.1560400000599</v>
      </c>
      <c r="U118" s="134">
        <v>4592.085739999934</v>
      </c>
      <c r="V118" s="134">
        <v>7672.640060000047</v>
      </c>
      <c r="W118" s="136">
        <v>7817.7867399999668</v>
      </c>
      <c r="X118" s="136">
        <v>3354.6875400000304</v>
      </c>
      <c r="Y118" s="136">
        <v>2292.0828999999994</v>
      </c>
      <c r="Z118" s="136">
        <v>2554.0930599999801</v>
      </c>
      <c r="AA118" s="136">
        <v>3704.8502400000261</v>
      </c>
      <c r="AB118" s="131" t="s">
        <v>266</v>
      </c>
      <c r="AC118" s="136">
        <v>10324.672979999954</v>
      </c>
      <c r="AO118" s="131" t="s">
        <v>266</v>
      </c>
    </row>
    <row r="119" spans="1:41" x14ac:dyDescent="0.25">
      <c r="A119" s="130" t="s">
        <v>481</v>
      </c>
      <c r="B119" s="131" t="s">
        <v>268</v>
      </c>
      <c r="C119" s="122">
        <v>3.24</v>
      </c>
      <c r="D119" s="122">
        <v>8.2100000000000009</v>
      </c>
      <c r="E119" s="122">
        <v>0</v>
      </c>
      <c r="F119" s="122">
        <v>0</v>
      </c>
      <c r="G119" s="122">
        <v>11.450000000000001</v>
      </c>
      <c r="H119" s="122">
        <v>165.49</v>
      </c>
      <c r="I119" s="122">
        <v>215.79999999999998</v>
      </c>
      <c r="J119" s="122">
        <v>188.05479999999915</v>
      </c>
      <c r="K119" s="122">
        <v>168.75</v>
      </c>
      <c r="L119" s="122">
        <v>92.32</v>
      </c>
      <c r="M119" s="122">
        <v>5.22</v>
      </c>
      <c r="N119" s="134">
        <v>5.0435599999984966</v>
      </c>
      <c r="O119" s="135"/>
      <c r="P119" s="134">
        <v>5.21</v>
      </c>
      <c r="Q119" s="134">
        <v>4.75</v>
      </c>
      <c r="R119" s="134">
        <v>4.2300000000000004</v>
      </c>
      <c r="S119" s="134">
        <v>14.88</v>
      </c>
      <c r="T119" s="134">
        <v>14.81</v>
      </c>
      <c r="U119" s="134">
        <v>189.56765999999925</v>
      </c>
      <c r="V119" s="134">
        <v>210.31350000000054</v>
      </c>
      <c r="W119" s="136">
        <v>249.2891400000031</v>
      </c>
      <c r="X119" s="136">
        <v>159.60421999999735</v>
      </c>
      <c r="Y119" s="136">
        <v>12.055680000005051</v>
      </c>
      <c r="Z119" s="136">
        <v>5.56</v>
      </c>
      <c r="AA119" s="136">
        <v>6.1048399999966936</v>
      </c>
      <c r="AB119" s="131" t="s">
        <v>268</v>
      </c>
      <c r="AC119" s="136">
        <v>5.7847200000032721</v>
      </c>
      <c r="AO119" s="131" t="s">
        <v>268</v>
      </c>
    </row>
    <row r="120" spans="1:41" x14ac:dyDescent="0.25">
      <c r="A120" s="130" t="s">
        <v>482</v>
      </c>
      <c r="B120" s="131" t="s">
        <v>270</v>
      </c>
      <c r="C120" s="122">
        <v>7172.93</v>
      </c>
      <c r="D120" s="122">
        <v>5706.7300000000005</v>
      </c>
      <c r="E120" s="122">
        <v>4333.42</v>
      </c>
      <c r="F120" s="122">
        <v>3575.8900000000003</v>
      </c>
      <c r="G120" s="122">
        <v>3146.8</v>
      </c>
      <c r="H120" s="122">
        <v>2268.2600000000002</v>
      </c>
      <c r="I120" s="122">
        <v>2284.6999999999998</v>
      </c>
      <c r="J120" s="122">
        <v>2058.0544000000027</v>
      </c>
      <c r="K120" s="122">
        <v>1795.17</v>
      </c>
      <c r="L120" s="122">
        <v>4108.1000000000004</v>
      </c>
      <c r="M120" s="122">
        <v>5042.01</v>
      </c>
      <c r="N120" s="134">
        <v>6315.3689400000058</v>
      </c>
      <c r="O120" s="135"/>
      <c r="P120" s="134">
        <v>5849.46</v>
      </c>
      <c r="Q120" s="134">
        <v>6773.44</v>
      </c>
      <c r="R120" s="134">
        <v>5241.42</v>
      </c>
      <c r="S120" s="134">
        <v>4550.6000000000004</v>
      </c>
      <c r="T120" s="134">
        <v>3707.21</v>
      </c>
      <c r="U120" s="134">
        <v>1958.9521000000113</v>
      </c>
      <c r="V120" s="134">
        <v>2234.5013999999956</v>
      </c>
      <c r="W120" s="136">
        <v>2601.6745199999896</v>
      </c>
      <c r="X120" s="136">
        <v>3072.7079000000081</v>
      </c>
      <c r="Y120" s="136">
        <v>5615.9253799999924</v>
      </c>
      <c r="Z120" s="136">
        <v>5898.4528600000194</v>
      </c>
      <c r="AA120" s="136">
        <v>7018.4405599999827</v>
      </c>
      <c r="AB120" s="131" t="s">
        <v>270</v>
      </c>
      <c r="AC120" s="136">
        <v>9658.9662000000208</v>
      </c>
      <c r="AO120" s="131" t="s">
        <v>270</v>
      </c>
    </row>
    <row r="121" spans="1:41" x14ac:dyDescent="0.25">
      <c r="A121" s="130" t="s">
        <v>483</v>
      </c>
      <c r="B121" s="131" t="s">
        <v>271</v>
      </c>
      <c r="C121" s="122">
        <v>160.52000000000001</v>
      </c>
      <c r="D121" s="122">
        <v>183.42000000000002</v>
      </c>
      <c r="E121" s="122">
        <v>155.55000000000001</v>
      </c>
      <c r="F121" s="122">
        <v>168.73000000000002</v>
      </c>
      <c r="G121" s="122">
        <v>5627.7300000000014</v>
      </c>
      <c r="H121" s="122">
        <v>1486.17</v>
      </c>
      <c r="I121" s="122">
        <v>1275.3599999999999</v>
      </c>
      <c r="J121" s="122">
        <v>1470.7338400000133</v>
      </c>
      <c r="K121" s="122">
        <v>953.79</v>
      </c>
      <c r="L121" s="132">
        <v>181.50544000001463</v>
      </c>
      <c r="M121" s="133">
        <v>187.16837999997961</v>
      </c>
      <c r="N121" s="134">
        <v>1.1174999999999999</v>
      </c>
      <c r="O121" s="135"/>
      <c r="P121" s="132">
        <v>0</v>
      </c>
      <c r="Q121" s="134">
        <v>0</v>
      </c>
      <c r="R121" s="134">
        <v>0</v>
      </c>
      <c r="S121" s="134">
        <v>0</v>
      </c>
      <c r="T121" s="134">
        <v>1066.687420000017</v>
      </c>
      <c r="U121" s="134">
        <v>2241.6551600000039</v>
      </c>
      <c r="V121" s="134">
        <v>1901.8445799999683</v>
      </c>
      <c r="W121" s="136">
        <v>1283.2874400000137</v>
      </c>
      <c r="X121" s="136">
        <v>166.38622000000041</v>
      </c>
      <c r="Y121" s="136">
        <v>187.55171999999601</v>
      </c>
      <c r="Z121" s="136">
        <v>33.692320000009353</v>
      </c>
      <c r="AA121" s="136">
        <v>0</v>
      </c>
      <c r="AB121" s="131" t="s">
        <v>271</v>
      </c>
      <c r="AC121" s="136">
        <v>0</v>
      </c>
      <c r="AO121" s="131" t="s">
        <v>271</v>
      </c>
    </row>
    <row r="122" spans="1:41" x14ac:dyDescent="0.25">
      <c r="A122" s="130" t="s">
        <v>484</v>
      </c>
      <c r="B122" s="131" t="s">
        <v>273</v>
      </c>
      <c r="C122" s="122">
        <v>554.57000000000005</v>
      </c>
      <c r="D122" s="122">
        <v>158.35000000000002</v>
      </c>
      <c r="E122" s="122">
        <v>0</v>
      </c>
      <c r="F122" s="122">
        <v>119.03</v>
      </c>
      <c r="G122" s="122">
        <v>570.36</v>
      </c>
      <c r="H122" s="122">
        <v>2422.9900000000007</v>
      </c>
      <c r="I122" s="122">
        <v>1638.82</v>
      </c>
      <c r="J122" s="122">
        <v>2223.2075599999994</v>
      </c>
      <c r="K122" s="122">
        <v>2091.41</v>
      </c>
      <c r="L122" s="132">
        <v>558.01228000001379</v>
      </c>
      <c r="M122" s="133">
        <v>163.33756000000443</v>
      </c>
      <c r="N122" s="134">
        <v>0</v>
      </c>
      <c r="O122" s="135"/>
      <c r="P122" s="132">
        <v>290.60043999998743</v>
      </c>
      <c r="Q122" s="134">
        <v>0</v>
      </c>
      <c r="R122" s="134">
        <v>279.41300000000183</v>
      </c>
      <c r="S122" s="134">
        <v>1290.5054599999826</v>
      </c>
      <c r="T122" s="134">
        <v>2913.8275600000161</v>
      </c>
      <c r="U122" s="134">
        <v>2505.6472799999951</v>
      </c>
      <c r="V122" s="134">
        <v>2483.1632200000035</v>
      </c>
      <c r="W122" s="136">
        <v>2694.3696599999985</v>
      </c>
      <c r="X122" s="136">
        <v>3408.8779999999947</v>
      </c>
      <c r="Y122" s="136">
        <v>407.10928000002843</v>
      </c>
      <c r="Z122" s="136">
        <v>417.12277999999174</v>
      </c>
      <c r="AA122" s="136">
        <v>122.33836000000025</v>
      </c>
      <c r="AB122" s="131" t="s">
        <v>273</v>
      </c>
      <c r="AC122" s="136">
        <v>310.68131999997416</v>
      </c>
      <c r="AO122" s="131" t="s">
        <v>273</v>
      </c>
    </row>
    <row r="123" spans="1:41" x14ac:dyDescent="0.25">
      <c r="A123" s="130" t="s">
        <v>485</v>
      </c>
      <c r="B123" s="131" t="s">
        <v>275</v>
      </c>
      <c r="C123" s="122">
        <v>15120.520000000002</v>
      </c>
      <c r="D123" s="122">
        <v>22310.480000000003</v>
      </c>
      <c r="E123" s="122">
        <v>9618.27</v>
      </c>
      <c r="F123" s="122">
        <v>8827.7800000000007</v>
      </c>
      <c r="G123" s="122">
        <v>1753.6100000000001</v>
      </c>
      <c r="H123" s="122">
        <v>4321.7700000000004</v>
      </c>
      <c r="I123" s="122">
        <v>2879.3399999999997</v>
      </c>
      <c r="J123" s="122">
        <v>1077.1758000000159</v>
      </c>
      <c r="K123" s="122">
        <v>577.49</v>
      </c>
      <c r="L123" s="132">
        <v>5748.5622000000476</v>
      </c>
      <c r="M123" s="133">
        <v>13898.352060000008</v>
      </c>
      <c r="N123" s="134">
        <v>28822.030179999951</v>
      </c>
      <c r="O123" s="135"/>
      <c r="P123" s="132">
        <v>20157.652860000009</v>
      </c>
      <c r="Q123" s="134">
        <v>24957.060980000046</v>
      </c>
      <c r="R123" s="134">
        <v>15853.649259999953</v>
      </c>
      <c r="S123" s="134">
        <v>10519.306340000016</v>
      </c>
      <c r="T123" s="134">
        <v>9962.0699200000163</v>
      </c>
      <c r="U123" s="134">
        <v>3758.0527199999888</v>
      </c>
      <c r="V123" s="134">
        <v>3356.1592800000103</v>
      </c>
      <c r="W123" s="136">
        <v>3644.8360400000188</v>
      </c>
      <c r="X123" s="136">
        <v>4415.1528399999806</v>
      </c>
      <c r="Y123" s="136">
        <v>11872.129180000024</v>
      </c>
      <c r="Z123" s="136">
        <v>15309.685159999943</v>
      </c>
      <c r="AA123" s="136">
        <v>18050.856840000022</v>
      </c>
      <c r="AB123" s="131" t="s">
        <v>275</v>
      </c>
      <c r="AC123" s="136">
        <v>23433.775759999975</v>
      </c>
      <c r="AO123" s="131" t="s">
        <v>275</v>
      </c>
    </row>
    <row r="124" spans="1:41" x14ac:dyDescent="0.25">
      <c r="A124" s="130" t="s">
        <v>486</v>
      </c>
      <c r="B124" s="131" t="s">
        <v>277</v>
      </c>
      <c r="C124" s="122">
        <v>8.2100000000000009</v>
      </c>
      <c r="D124" s="122">
        <v>44.290000000000006</v>
      </c>
      <c r="E124" s="122">
        <v>0</v>
      </c>
      <c r="F124" s="122">
        <v>746.42000000000007</v>
      </c>
      <c r="G124" s="122">
        <v>5285.9000000000005</v>
      </c>
      <c r="H124" s="122">
        <v>1408.19</v>
      </c>
      <c r="I124" s="122">
        <v>1308.6600000000001</v>
      </c>
      <c r="J124" s="122">
        <v>1781.3613200000002</v>
      </c>
      <c r="K124" s="122">
        <v>1447.47</v>
      </c>
      <c r="L124" s="132">
        <v>4643.5715199999986</v>
      </c>
      <c r="M124" s="133">
        <v>437.74215999998586</v>
      </c>
      <c r="N124" s="134">
        <v>219.22094000001394</v>
      </c>
      <c r="O124" s="135"/>
      <c r="P124" s="132">
        <v>229.32947999997376</v>
      </c>
      <c r="Q124" s="134">
        <v>212.84106000000617</v>
      </c>
      <c r="R124" s="134">
        <v>206.07602000002203</v>
      </c>
      <c r="S124" s="134">
        <v>1761.9594399999824</v>
      </c>
      <c r="T124" s="134">
        <v>4374.3578000000207</v>
      </c>
      <c r="U124" s="134">
        <v>1304.1396599999962</v>
      </c>
      <c r="V124" s="134">
        <v>1673.0709999999922</v>
      </c>
      <c r="W124" s="136">
        <v>1592.6381599999843</v>
      </c>
      <c r="X124" s="136">
        <v>1545.4192400000206</v>
      </c>
      <c r="Y124" s="136">
        <v>5714.6774799999885</v>
      </c>
      <c r="Z124" s="136">
        <v>1724.8841200000093</v>
      </c>
      <c r="AA124" s="136">
        <v>252.2689400000086</v>
      </c>
      <c r="AB124" s="131" t="s">
        <v>277</v>
      </c>
      <c r="AC124" s="136">
        <v>255.15257999998516</v>
      </c>
      <c r="AO124" s="131" t="s">
        <v>277</v>
      </c>
    </row>
    <row r="125" spans="1:41" x14ac:dyDescent="0.25">
      <c r="A125" s="130" t="s">
        <v>487</v>
      </c>
      <c r="B125" s="131" t="s">
        <v>279</v>
      </c>
      <c r="C125" s="122">
        <v>0</v>
      </c>
      <c r="D125" s="122">
        <v>11.450000000000001</v>
      </c>
      <c r="E125" s="122">
        <v>8.2100000000000009</v>
      </c>
      <c r="F125" s="122">
        <v>0</v>
      </c>
      <c r="G125" s="122">
        <v>11.450000000000001</v>
      </c>
      <c r="H125" s="122">
        <v>8.2100000000000009</v>
      </c>
      <c r="I125" s="122">
        <v>26.82</v>
      </c>
      <c r="J125" s="122">
        <v>21.157719999998839</v>
      </c>
      <c r="K125" s="122">
        <v>6.54</v>
      </c>
      <c r="L125" s="132">
        <v>7.8338400000019801</v>
      </c>
      <c r="M125" s="133">
        <v>7.0646799999981589</v>
      </c>
      <c r="N125" s="134">
        <v>7.0770000000010915</v>
      </c>
      <c r="O125" s="135"/>
      <c r="P125" s="132">
        <v>7.3156199999987441</v>
      </c>
      <c r="Q125" s="134">
        <v>6.9114600000013615</v>
      </c>
      <c r="R125" s="134">
        <v>6.5002000000000111</v>
      </c>
      <c r="S125" s="134">
        <v>7.6735400000000933</v>
      </c>
      <c r="T125" s="134">
        <v>7.0603599999998732</v>
      </c>
      <c r="U125" s="134">
        <v>10.684160000000047</v>
      </c>
      <c r="V125" s="134">
        <v>19.731059999998593</v>
      </c>
      <c r="W125" s="136">
        <v>43.226140000001301</v>
      </c>
      <c r="X125" s="136">
        <v>20.619320000000819</v>
      </c>
      <c r="Y125" s="136">
        <v>8.0354799999999749</v>
      </c>
      <c r="Z125" s="136">
        <v>7.7456799999989201</v>
      </c>
      <c r="AA125" s="136">
        <v>7.7180999999995716</v>
      </c>
      <c r="AB125" s="131" t="s">
        <v>279</v>
      </c>
      <c r="AC125" s="136">
        <v>7.7572400000014481</v>
      </c>
      <c r="AO125" s="131" t="s">
        <v>279</v>
      </c>
    </row>
    <row r="126" spans="1:41" x14ac:dyDescent="0.25">
      <c r="A126" s="130" t="s">
        <v>488</v>
      </c>
      <c r="B126" s="131" t="s">
        <v>281</v>
      </c>
      <c r="C126" s="122">
        <v>8.2100000000000009</v>
      </c>
      <c r="D126" s="122">
        <v>0</v>
      </c>
      <c r="E126" s="122">
        <v>0</v>
      </c>
      <c r="F126" s="122">
        <v>0</v>
      </c>
      <c r="G126" s="122">
        <v>3263.34</v>
      </c>
      <c r="H126" s="122">
        <v>1303.6000000000001</v>
      </c>
      <c r="I126" s="122">
        <v>933.8</v>
      </c>
      <c r="J126" s="122">
        <v>1482.3502400000057</v>
      </c>
      <c r="K126" s="122">
        <v>1657.14</v>
      </c>
      <c r="L126" s="132">
        <v>4308.2548400000023</v>
      </c>
      <c r="M126" s="133">
        <v>2.7070599999952174</v>
      </c>
      <c r="N126" s="134">
        <v>2.65957999999564</v>
      </c>
      <c r="O126" s="135"/>
      <c r="P126" s="132">
        <v>2.8738400000129332</v>
      </c>
      <c r="Q126" s="134">
        <v>2.5843599999965772</v>
      </c>
      <c r="R126" s="134">
        <v>2.488480000000036</v>
      </c>
      <c r="S126" s="134">
        <v>3.0554199999944105</v>
      </c>
      <c r="T126" s="134">
        <v>3549.4605799999981</v>
      </c>
      <c r="U126" s="134">
        <v>2095.600619999997</v>
      </c>
      <c r="V126" s="134">
        <v>1615.494440000007</v>
      </c>
      <c r="W126" s="136">
        <v>1737.0301399999939</v>
      </c>
      <c r="X126" s="136">
        <v>3972.0857200000069</v>
      </c>
      <c r="Y126" s="136">
        <v>3695.4571799999958</v>
      </c>
      <c r="Z126" s="136">
        <v>3.0568800000097691</v>
      </c>
      <c r="AA126" s="136">
        <v>3.0206800000023941</v>
      </c>
      <c r="AB126" s="131" t="s">
        <v>281</v>
      </c>
      <c r="AC126" s="136">
        <v>3.03203999999816</v>
      </c>
      <c r="AO126" s="131" t="s">
        <v>281</v>
      </c>
    </row>
    <row r="127" spans="1:41" x14ac:dyDescent="0.25">
      <c r="A127" s="130" t="s">
        <v>489</v>
      </c>
      <c r="B127" s="131" t="s">
        <v>283</v>
      </c>
      <c r="C127" s="122">
        <v>13850.140000000003</v>
      </c>
      <c r="D127" s="122">
        <v>11782.79</v>
      </c>
      <c r="E127" s="122">
        <v>7263.35</v>
      </c>
      <c r="F127" s="122">
        <v>3392.7200000000003</v>
      </c>
      <c r="G127" s="122">
        <v>2548</v>
      </c>
      <c r="H127" s="122">
        <v>3598.4400000000005</v>
      </c>
      <c r="I127" s="122">
        <v>6656.7599999999993</v>
      </c>
      <c r="J127" s="122">
        <v>6409.2826400000322</v>
      </c>
      <c r="K127" s="122">
        <v>4595.2299999999996</v>
      </c>
      <c r="L127" s="132">
        <v>3893.1504999999993</v>
      </c>
      <c r="M127" s="133">
        <v>6807.6206400000156</v>
      </c>
      <c r="N127" s="134">
        <v>9414.4261799999877</v>
      </c>
      <c r="O127" s="135"/>
      <c r="P127" s="132">
        <v>10006.312020000012</v>
      </c>
      <c r="Q127" s="134">
        <v>9673.0285799999638</v>
      </c>
      <c r="R127" s="134">
        <v>7643.5137399999858</v>
      </c>
      <c r="S127" s="134">
        <v>4545.8514400000004</v>
      </c>
      <c r="T127" s="134">
        <v>4240.4976600000573</v>
      </c>
      <c r="U127" s="134">
        <v>4546.824419999949</v>
      </c>
      <c r="V127" s="134">
        <v>5955.8810200000335</v>
      </c>
      <c r="W127" s="136">
        <v>8029.4224599999843</v>
      </c>
      <c r="X127" s="136">
        <v>3827.2744399999856</v>
      </c>
      <c r="Y127" s="136">
        <v>5802.8782800000236</v>
      </c>
      <c r="Z127" s="136">
        <v>6912.2748200000251</v>
      </c>
      <c r="AA127" s="136">
        <v>8751.2977599999376</v>
      </c>
      <c r="AB127" s="131" t="s">
        <v>283</v>
      </c>
      <c r="AC127" s="136">
        <v>15319.774040000055</v>
      </c>
      <c r="AO127" s="131" t="s">
        <v>283</v>
      </c>
    </row>
    <row r="128" spans="1:41" x14ac:dyDescent="0.25">
      <c r="A128" s="130" t="s">
        <v>490</v>
      </c>
      <c r="B128" s="131" t="s">
        <v>285</v>
      </c>
      <c r="C128" s="122">
        <v>8.2100000000000009</v>
      </c>
      <c r="D128" s="122">
        <v>3.24</v>
      </c>
      <c r="E128" s="122">
        <v>8.2100000000000009</v>
      </c>
      <c r="F128" s="122">
        <v>8.2100000000000009</v>
      </c>
      <c r="G128" s="122">
        <v>11.450000000000001</v>
      </c>
      <c r="H128" s="122">
        <v>0</v>
      </c>
      <c r="I128" s="122">
        <v>8.94</v>
      </c>
      <c r="J128" s="122">
        <v>16.155140000000014</v>
      </c>
      <c r="K128" s="122">
        <v>7.66</v>
      </c>
      <c r="L128" s="132">
        <v>7.9470000000000365</v>
      </c>
      <c r="M128" s="133">
        <v>7.7959399999999288</v>
      </c>
      <c r="N128" s="134">
        <v>7.8104200000001338</v>
      </c>
      <c r="O128" s="135"/>
      <c r="P128" s="132">
        <v>8.4710799999999633</v>
      </c>
      <c r="Q128" s="134">
        <v>7.9910800000000712</v>
      </c>
      <c r="R128" s="134">
        <v>7.665840000000026</v>
      </c>
      <c r="S128" s="134">
        <v>8.4849599999999725</v>
      </c>
      <c r="T128" s="134">
        <v>8.0931200000000505</v>
      </c>
      <c r="U128" s="134">
        <v>8.3862999999999168</v>
      </c>
      <c r="V128" s="134">
        <v>8.8081400000000905</v>
      </c>
      <c r="W128" s="136">
        <v>9.825679999999954</v>
      </c>
      <c r="X128" s="136">
        <v>8.990759999999943</v>
      </c>
      <c r="Y128" s="136">
        <v>9.0445000000000135</v>
      </c>
      <c r="Z128" s="136">
        <v>9.1851400000000361</v>
      </c>
      <c r="AA128" s="136">
        <v>9.0953999999999464</v>
      </c>
      <c r="AB128" s="131" t="s">
        <v>285</v>
      </c>
      <c r="AC128" s="136">
        <v>9.2922199999999826</v>
      </c>
      <c r="AO128" s="131" t="s">
        <v>285</v>
      </c>
    </row>
    <row r="129" spans="1:41" x14ac:dyDescent="0.25">
      <c r="A129" s="130" t="s">
        <v>491</v>
      </c>
      <c r="B129" s="131" t="s">
        <v>287</v>
      </c>
      <c r="C129" s="122">
        <v>8172.7400000000007</v>
      </c>
      <c r="D129" s="122">
        <v>8809.85</v>
      </c>
      <c r="E129" s="122">
        <v>6193.7800000000007</v>
      </c>
      <c r="F129" s="122">
        <v>2612.64</v>
      </c>
      <c r="G129" s="122">
        <v>1799.2200000000003</v>
      </c>
      <c r="H129" s="122">
        <v>1730.5200000000002</v>
      </c>
      <c r="I129" s="122">
        <v>1828.7399999999998</v>
      </c>
      <c r="J129" s="122">
        <v>1921.8879799999861</v>
      </c>
      <c r="K129" s="122">
        <v>1719.13</v>
      </c>
      <c r="L129" s="132">
        <v>2164.2511599999848</v>
      </c>
      <c r="M129" s="133">
        <v>3844.057000000023</v>
      </c>
      <c r="N129" s="134">
        <v>6357.0844799999886</v>
      </c>
      <c r="O129" s="135"/>
      <c r="P129" s="132">
        <v>6397.1117399999966</v>
      </c>
      <c r="Q129" s="134">
        <v>8309.8037000000077</v>
      </c>
      <c r="R129" s="134">
        <v>6053.2320599999875</v>
      </c>
      <c r="S129" s="134">
        <v>4123.5079000000114</v>
      </c>
      <c r="T129" s="134">
        <v>2257.0095200000083</v>
      </c>
      <c r="U129" s="134">
        <v>1999.0083199999749</v>
      </c>
      <c r="V129" s="134">
        <v>2221.9281199999959</v>
      </c>
      <c r="W129" s="136">
        <v>2284.7824200000341</v>
      </c>
      <c r="X129" s="136">
        <v>4449.757139999987</v>
      </c>
      <c r="Y129" s="136">
        <v>6133.2940800000069</v>
      </c>
      <c r="Z129" s="136">
        <v>6460.7079999999696</v>
      </c>
      <c r="AA129" s="136">
        <v>8280.3007600000128</v>
      </c>
      <c r="AB129" s="131" t="s">
        <v>287</v>
      </c>
      <c r="AC129" s="136">
        <v>10350.21624000002</v>
      </c>
      <c r="AO129" s="131" t="s">
        <v>287</v>
      </c>
    </row>
    <row r="130" spans="1:41" x14ac:dyDescent="0.25">
      <c r="A130" s="130" t="s">
        <v>492</v>
      </c>
      <c r="B130" s="131" t="s">
        <v>289</v>
      </c>
      <c r="C130" s="122">
        <v>0</v>
      </c>
      <c r="D130" s="122">
        <v>0</v>
      </c>
      <c r="E130" s="122">
        <v>0</v>
      </c>
      <c r="F130" s="122">
        <v>0</v>
      </c>
      <c r="G130" s="122">
        <v>238.94</v>
      </c>
      <c r="H130" s="122">
        <v>582.03</v>
      </c>
      <c r="I130" s="122">
        <v>452.86</v>
      </c>
      <c r="J130" s="122">
        <v>749.14815999999939</v>
      </c>
      <c r="K130" s="122">
        <v>790.98</v>
      </c>
      <c r="L130" s="132">
        <v>220.13889999999998</v>
      </c>
      <c r="M130" s="133">
        <v>0</v>
      </c>
      <c r="N130" s="134">
        <v>0</v>
      </c>
      <c r="O130" s="135"/>
      <c r="P130" s="132">
        <v>0</v>
      </c>
      <c r="Q130" s="134">
        <v>0</v>
      </c>
      <c r="R130" s="134">
        <v>0</v>
      </c>
      <c r="S130" s="134">
        <v>0</v>
      </c>
      <c r="T130" s="134">
        <v>9.4851200000000784</v>
      </c>
      <c r="U130" s="134">
        <v>1231.4841800000002</v>
      </c>
      <c r="V130" s="134">
        <v>1275.7377600000011</v>
      </c>
      <c r="W130" s="136">
        <v>1338.3369599999962</v>
      </c>
      <c r="X130" s="136">
        <v>1131.7868400000027</v>
      </c>
      <c r="Y130" s="136">
        <v>0</v>
      </c>
      <c r="Z130" s="136">
        <v>0</v>
      </c>
      <c r="AA130" s="136">
        <v>0</v>
      </c>
      <c r="AB130" s="131" t="s">
        <v>289</v>
      </c>
      <c r="AC130" s="136">
        <v>0</v>
      </c>
      <c r="AO130" s="131" t="s">
        <v>289</v>
      </c>
    </row>
    <row r="131" spans="1:41" x14ac:dyDescent="0.25">
      <c r="A131" s="130" t="s">
        <v>493</v>
      </c>
      <c r="B131" s="131" t="s">
        <v>291</v>
      </c>
      <c r="C131" s="122">
        <v>0</v>
      </c>
      <c r="D131" s="122">
        <v>0</v>
      </c>
      <c r="E131" s="122">
        <v>0</v>
      </c>
      <c r="F131" s="122">
        <v>0</v>
      </c>
      <c r="G131" s="122">
        <v>0</v>
      </c>
      <c r="H131" s="122">
        <v>0</v>
      </c>
      <c r="I131" s="122">
        <v>0</v>
      </c>
      <c r="J131" s="122">
        <v>0.51607999999999998</v>
      </c>
      <c r="K131" s="122">
        <v>0</v>
      </c>
      <c r="L131" s="132">
        <v>0</v>
      </c>
      <c r="M131" s="133">
        <v>0</v>
      </c>
      <c r="N131" s="134">
        <v>0</v>
      </c>
      <c r="O131" s="135"/>
      <c r="P131" s="132">
        <v>0</v>
      </c>
      <c r="Q131" s="134">
        <v>0</v>
      </c>
      <c r="R131" s="134">
        <v>0</v>
      </c>
      <c r="S131" s="134">
        <v>0</v>
      </c>
      <c r="T131" s="134">
        <v>0</v>
      </c>
      <c r="U131" s="134">
        <v>0</v>
      </c>
      <c r="V131" s="134">
        <v>0</v>
      </c>
      <c r="W131" s="136">
        <v>0</v>
      </c>
      <c r="X131" s="136">
        <v>0</v>
      </c>
      <c r="Y131" s="136">
        <v>0</v>
      </c>
      <c r="Z131" s="136">
        <v>0</v>
      </c>
      <c r="AA131" s="136">
        <v>0</v>
      </c>
      <c r="AB131" s="131" t="s">
        <v>291</v>
      </c>
      <c r="AC131" s="136">
        <v>0</v>
      </c>
      <c r="AO131" s="131" t="s">
        <v>291</v>
      </c>
    </row>
    <row r="132" spans="1:41" x14ac:dyDescent="0.25">
      <c r="A132" s="130" t="s">
        <v>494</v>
      </c>
      <c r="B132" s="131" t="s">
        <v>293</v>
      </c>
      <c r="C132" s="122">
        <v>0</v>
      </c>
      <c r="D132" s="122">
        <v>0</v>
      </c>
      <c r="E132" s="122">
        <v>0</v>
      </c>
      <c r="F132" s="122">
        <v>0</v>
      </c>
      <c r="G132" s="122">
        <v>0</v>
      </c>
      <c r="H132" s="122">
        <v>0</v>
      </c>
      <c r="I132" s="122">
        <v>0</v>
      </c>
      <c r="J132" s="122">
        <v>9.0185000000003459</v>
      </c>
      <c r="K132" s="122">
        <v>0</v>
      </c>
      <c r="L132" s="132">
        <v>0</v>
      </c>
      <c r="M132" s="133">
        <v>0</v>
      </c>
      <c r="N132" s="134">
        <v>0</v>
      </c>
      <c r="O132" s="135"/>
      <c r="P132" s="132">
        <v>0</v>
      </c>
      <c r="Q132" s="134">
        <v>0</v>
      </c>
      <c r="R132" s="134">
        <v>0</v>
      </c>
      <c r="S132" s="134">
        <v>0</v>
      </c>
      <c r="T132" s="134">
        <v>0</v>
      </c>
      <c r="U132" s="134">
        <v>0</v>
      </c>
      <c r="V132" s="134">
        <v>0</v>
      </c>
      <c r="W132" s="136">
        <v>0</v>
      </c>
      <c r="X132" s="136">
        <v>0</v>
      </c>
      <c r="Y132" s="136">
        <v>0</v>
      </c>
      <c r="Z132" s="136">
        <v>0</v>
      </c>
      <c r="AA132" s="136">
        <v>0</v>
      </c>
      <c r="AB132" s="131" t="s">
        <v>293</v>
      </c>
      <c r="AC132" s="136">
        <v>0</v>
      </c>
      <c r="AO132" s="131" t="s">
        <v>293</v>
      </c>
    </row>
    <row r="133" spans="1:41" x14ac:dyDescent="0.25">
      <c r="A133" s="130" t="s">
        <v>495</v>
      </c>
      <c r="B133" s="131" t="s">
        <v>294</v>
      </c>
      <c r="C133" s="122">
        <v>0</v>
      </c>
      <c r="D133" s="122">
        <v>0</v>
      </c>
      <c r="E133" s="122">
        <v>0</v>
      </c>
      <c r="F133" s="122">
        <v>0</v>
      </c>
      <c r="G133" s="122">
        <v>804.11</v>
      </c>
      <c r="H133" s="122">
        <v>676.87000000000012</v>
      </c>
      <c r="I133" s="122">
        <v>475.06</v>
      </c>
      <c r="J133" s="122">
        <v>721.77088000000447</v>
      </c>
      <c r="K133" s="122">
        <v>649.83000000000004</v>
      </c>
      <c r="L133" s="132">
        <v>251.98735999998846</v>
      </c>
      <c r="M133" s="133">
        <v>0</v>
      </c>
      <c r="N133" s="134">
        <v>0</v>
      </c>
      <c r="O133" s="135"/>
      <c r="P133" s="132">
        <v>0</v>
      </c>
      <c r="Q133" s="134">
        <v>0</v>
      </c>
      <c r="R133" s="134">
        <v>0.9297600000105376</v>
      </c>
      <c r="S133" s="134">
        <v>0</v>
      </c>
      <c r="T133" s="134">
        <v>75.857159999994792</v>
      </c>
      <c r="U133" s="134">
        <v>243.68876000000316</v>
      </c>
      <c r="V133" s="134">
        <v>952.18344000000081</v>
      </c>
      <c r="W133" s="136">
        <v>1099.3852799999925</v>
      </c>
      <c r="X133" s="136">
        <v>195.47527999999861</v>
      </c>
      <c r="Y133" s="136">
        <v>0.12168000000634493</v>
      </c>
      <c r="Z133" s="136">
        <v>0</v>
      </c>
      <c r="AA133" s="136">
        <v>18.880679999991589</v>
      </c>
      <c r="AB133" s="131" t="s">
        <v>294</v>
      </c>
      <c r="AC133" s="136">
        <v>0</v>
      </c>
      <c r="AO133" s="131" t="s">
        <v>294</v>
      </c>
    </row>
    <row r="134" spans="1:41" x14ac:dyDescent="0.25">
      <c r="A134" s="130" t="s">
        <v>496</v>
      </c>
      <c r="B134" s="131" t="s">
        <v>296</v>
      </c>
      <c r="C134" s="122">
        <v>0</v>
      </c>
      <c r="D134" s="122">
        <v>0</v>
      </c>
      <c r="E134" s="122">
        <v>0</v>
      </c>
      <c r="F134" s="122">
        <v>397.1</v>
      </c>
      <c r="G134" s="122">
        <v>7516</v>
      </c>
      <c r="H134" s="122">
        <v>1514.2900000000002</v>
      </c>
      <c r="I134" s="122">
        <v>1499.78</v>
      </c>
      <c r="J134" s="122">
        <v>2017.9717199999982</v>
      </c>
      <c r="K134" s="122">
        <v>1902.3</v>
      </c>
      <c r="L134" s="132">
        <v>7906.4828400000324</v>
      </c>
      <c r="M134" s="133">
        <v>36.081840000000518</v>
      </c>
      <c r="N134" s="134">
        <v>0</v>
      </c>
      <c r="O134" s="135"/>
      <c r="P134" s="132">
        <v>0</v>
      </c>
      <c r="Q134" s="134">
        <v>0</v>
      </c>
      <c r="R134" s="134">
        <v>0</v>
      </c>
      <c r="S134" s="134">
        <v>971.366499999967</v>
      </c>
      <c r="T134" s="134">
        <v>8673.6347600000008</v>
      </c>
      <c r="U134" s="134">
        <v>1970.8326200000406</v>
      </c>
      <c r="V134" s="134">
        <v>2135.1273799999831</v>
      </c>
      <c r="W134" s="136">
        <v>2696.7840800000208</v>
      </c>
      <c r="X134" s="136">
        <v>4697.5550999999441</v>
      </c>
      <c r="Y134" s="136">
        <v>9268.443019999997</v>
      </c>
      <c r="Z134" s="136">
        <v>118.93205999999351</v>
      </c>
      <c r="AA134" s="136">
        <v>0</v>
      </c>
      <c r="AB134" s="131" t="s">
        <v>296</v>
      </c>
      <c r="AC134" s="136">
        <v>821.82920000000195</v>
      </c>
      <c r="AO134" s="131" t="s">
        <v>296</v>
      </c>
    </row>
    <row r="135" spans="1:41" x14ac:dyDescent="0.25">
      <c r="A135" s="130" t="s">
        <v>497</v>
      </c>
      <c r="B135" s="131" t="s">
        <v>298</v>
      </c>
      <c r="C135" s="122">
        <v>0</v>
      </c>
      <c r="D135" s="122">
        <v>0</v>
      </c>
      <c r="E135" s="122">
        <v>0</v>
      </c>
      <c r="F135" s="122">
        <v>0</v>
      </c>
      <c r="G135" s="122">
        <v>16.420000000000002</v>
      </c>
      <c r="H135" s="122">
        <v>426.48</v>
      </c>
      <c r="I135" s="122">
        <v>352.97999999999996</v>
      </c>
      <c r="J135" s="122">
        <v>115.31791999999963</v>
      </c>
      <c r="K135" s="122">
        <v>155.44999999999999</v>
      </c>
      <c r="L135" s="132">
        <v>122.49347999999969</v>
      </c>
      <c r="M135" s="133">
        <v>0</v>
      </c>
      <c r="N135" s="134">
        <v>0</v>
      </c>
      <c r="O135" s="135"/>
      <c r="P135" s="132">
        <v>0</v>
      </c>
      <c r="Q135" s="134">
        <v>0</v>
      </c>
      <c r="R135" s="134">
        <v>0</v>
      </c>
      <c r="S135" s="134">
        <v>10.602839999997267</v>
      </c>
      <c r="T135" s="134">
        <v>24.893040000000436</v>
      </c>
      <c r="U135" s="134">
        <v>64.456680000002478</v>
      </c>
      <c r="V135" s="134">
        <v>192.15397999999774</v>
      </c>
      <c r="W135" s="136">
        <v>155.4328600000004</v>
      </c>
      <c r="X135" s="136">
        <v>13.536900000000371</v>
      </c>
      <c r="Y135" s="136">
        <v>0.63882000000103289</v>
      </c>
      <c r="Z135" s="136">
        <v>0</v>
      </c>
      <c r="AA135" s="136">
        <v>0</v>
      </c>
      <c r="AB135" s="131" t="s">
        <v>298</v>
      </c>
      <c r="AC135" s="136">
        <v>0</v>
      </c>
      <c r="AO135" s="131" t="s">
        <v>298</v>
      </c>
    </row>
    <row r="136" spans="1:41" x14ac:dyDescent="0.25">
      <c r="A136" s="130" t="s">
        <v>498</v>
      </c>
      <c r="B136" s="131" t="s">
        <v>300</v>
      </c>
      <c r="C136" s="122">
        <v>0</v>
      </c>
      <c r="D136" s="122">
        <v>0</v>
      </c>
      <c r="E136" s="122">
        <v>0</v>
      </c>
      <c r="F136" s="122">
        <v>0</v>
      </c>
      <c r="G136" s="122">
        <v>0</v>
      </c>
      <c r="H136" s="122">
        <v>0</v>
      </c>
      <c r="I136" s="122">
        <v>0</v>
      </c>
      <c r="J136" s="122">
        <v>1.21999999998945</v>
      </c>
      <c r="K136" s="122">
        <v>0</v>
      </c>
      <c r="L136" s="132">
        <v>0</v>
      </c>
      <c r="M136" s="133">
        <v>0</v>
      </c>
      <c r="N136" s="134">
        <v>0</v>
      </c>
      <c r="O136" s="135"/>
      <c r="P136" s="132">
        <v>0</v>
      </c>
      <c r="Q136" s="134">
        <v>2763.86</v>
      </c>
      <c r="R136" s="134">
        <v>3598.813799999999</v>
      </c>
      <c r="S136" s="134">
        <v>3145.0920000000001</v>
      </c>
      <c r="T136" s="134">
        <v>2986.2020000000011</v>
      </c>
      <c r="U136" s="134">
        <v>2460.1439999999989</v>
      </c>
      <c r="V136" s="134">
        <v>2256.7612000000017</v>
      </c>
      <c r="W136" s="136">
        <v>2921.5810000000001</v>
      </c>
      <c r="X136" s="136">
        <v>3512.2072000000007</v>
      </c>
      <c r="Y136" s="136">
        <v>3705.0423999999971</v>
      </c>
      <c r="Z136" s="136">
        <v>2870.3419999999996</v>
      </c>
      <c r="AA136" s="136">
        <v>3778.200200000003</v>
      </c>
      <c r="AB136" s="131" t="s">
        <v>300</v>
      </c>
      <c r="AC136" s="136">
        <v>6214.7551999999987</v>
      </c>
      <c r="AO136" s="131" t="s">
        <v>300</v>
      </c>
    </row>
    <row r="137" spans="1:41" ht="15" customHeight="1" x14ac:dyDescent="0.25">
      <c r="A137" s="130" t="s">
        <v>499</v>
      </c>
      <c r="B137" s="131" t="s">
        <v>302</v>
      </c>
      <c r="C137" s="122">
        <v>0</v>
      </c>
      <c r="D137" s="122">
        <v>0</v>
      </c>
      <c r="E137" s="122">
        <v>274.58000000000004</v>
      </c>
      <c r="F137" s="122">
        <v>418.05000000000007</v>
      </c>
      <c r="G137" s="122">
        <v>1258.02</v>
      </c>
      <c r="H137" s="122">
        <v>1055.8200000000002</v>
      </c>
      <c r="I137" s="122">
        <v>1426.1399999999999</v>
      </c>
      <c r="J137" s="122">
        <v>1818.0114600000054</v>
      </c>
      <c r="K137" s="122">
        <v>1403.5</v>
      </c>
      <c r="L137" s="132">
        <v>1259.2570800000035</v>
      </c>
      <c r="M137" s="133">
        <v>1854.5788799999993</v>
      </c>
      <c r="N137" s="134">
        <v>2632.8860200000017</v>
      </c>
      <c r="O137" s="135"/>
      <c r="P137" s="132">
        <v>355.69221999999922</v>
      </c>
      <c r="Q137" s="134">
        <v>926.9935400000154</v>
      </c>
      <c r="R137" s="134">
        <v>3317.4959199999848</v>
      </c>
      <c r="S137" s="134">
        <v>873.0138200000132</v>
      </c>
      <c r="T137" s="134">
        <v>2011.7733599999992</v>
      </c>
      <c r="U137" s="134">
        <v>728.5716999999903</v>
      </c>
      <c r="V137" s="134">
        <v>465.69656000001197</v>
      </c>
      <c r="W137" s="136">
        <v>403.81555999999591</v>
      </c>
      <c r="X137" s="136">
        <v>527.22625999999764</v>
      </c>
      <c r="Y137" s="136">
        <v>566.09513999999785</v>
      </c>
      <c r="Z137" s="136">
        <v>890.49524000000019</v>
      </c>
      <c r="AA137" s="136">
        <v>112.82442000001201</v>
      </c>
      <c r="AB137" s="131" t="s">
        <v>302</v>
      </c>
      <c r="AC137" s="136">
        <v>59.661519999996599</v>
      </c>
      <c r="AO137" s="131" t="s">
        <v>302</v>
      </c>
    </row>
    <row r="138" spans="1:41" x14ac:dyDescent="0.25">
      <c r="A138" s="130" t="s">
        <v>500</v>
      </c>
      <c r="B138" s="131" t="s">
        <v>304</v>
      </c>
      <c r="C138" s="122">
        <v>2976.46</v>
      </c>
      <c r="D138" s="122">
        <v>2216.8300000000004</v>
      </c>
      <c r="E138" s="122">
        <v>2294.6200000000003</v>
      </c>
      <c r="F138" s="122">
        <v>1119.1100000000001</v>
      </c>
      <c r="G138" s="122">
        <v>903.29000000000008</v>
      </c>
      <c r="H138" s="122">
        <v>1214.8300000000002</v>
      </c>
      <c r="I138" s="122">
        <v>1300.3399999999999</v>
      </c>
      <c r="J138" s="122">
        <v>1237.2843800000037</v>
      </c>
      <c r="K138" s="122">
        <v>1031.52</v>
      </c>
      <c r="L138" s="132">
        <v>918.65362000000448</v>
      </c>
      <c r="M138" s="133">
        <v>1074.0601599999823</v>
      </c>
      <c r="N138" s="134">
        <v>1678.8555000000097</v>
      </c>
      <c r="O138" s="135"/>
      <c r="P138" s="132">
        <v>3518.4850000000024</v>
      </c>
      <c r="Q138" s="134">
        <v>2390.168599999995</v>
      </c>
      <c r="R138" s="134">
        <v>2612.6586200000074</v>
      </c>
      <c r="S138" s="134">
        <v>2296.2344399999943</v>
      </c>
      <c r="T138" s="134">
        <v>1298.8979600000216</v>
      </c>
      <c r="U138" s="134">
        <v>925.43425999996975</v>
      </c>
      <c r="V138" s="134">
        <v>768.04238000002692</v>
      </c>
      <c r="W138" s="136">
        <v>1107.626399999976</v>
      </c>
      <c r="X138" s="136">
        <v>1119.3462400000153</v>
      </c>
      <c r="Y138" s="136">
        <v>1405.1469799999907</v>
      </c>
      <c r="Z138" s="136">
        <v>1294.8272400000258</v>
      </c>
      <c r="AA138" s="136">
        <v>2367.5039599999764</v>
      </c>
      <c r="AB138" s="131" t="s">
        <v>304</v>
      </c>
      <c r="AC138" s="136">
        <v>2916.9739599999994</v>
      </c>
      <c r="AO138" s="131" t="s">
        <v>304</v>
      </c>
    </row>
    <row r="139" spans="1:41" x14ac:dyDescent="0.25">
      <c r="A139" s="130">
        <v>372611</v>
      </c>
      <c r="B139" s="131" t="s">
        <v>305</v>
      </c>
      <c r="C139" s="122">
        <v>17830.61</v>
      </c>
      <c r="D139" s="122">
        <v>15069.53</v>
      </c>
      <c r="E139" s="122">
        <v>10218.48</v>
      </c>
      <c r="F139" s="122">
        <v>7866.2000000000007</v>
      </c>
      <c r="G139" s="122">
        <v>6412.43</v>
      </c>
      <c r="H139" s="122">
        <v>6917.170000000001</v>
      </c>
      <c r="I139" s="122">
        <v>5611.08</v>
      </c>
      <c r="J139" s="122">
        <v>6977.3204799999803</v>
      </c>
      <c r="K139" s="122">
        <v>4732.79</v>
      </c>
      <c r="L139" s="132">
        <v>8404.4881200000109</v>
      </c>
      <c r="M139" s="133">
        <v>10721.460640000023</v>
      </c>
      <c r="N139" s="134">
        <v>14581.319459999937</v>
      </c>
      <c r="O139" s="135"/>
      <c r="P139" s="132">
        <v>15573.47838000002</v>
      </c>
      <c r="Q139" s="134">
        <v>14162.040339999974</v>
      </c>
      <c r="R139" s="134">
        <v>10568.66950000002</v>
      </c>
      <c r="S139" s="134">
        <v>8600.0252599999567</v>
      </c>
      <c r="T139" s="134">
        <v>7515.6571000000258</v>
      </c>
      <c r="U139" s="134">
        <v>8332.6468999999888</v>
      </c>
      <c r="V139" s="134">
        <v>9652.42706</v>
      </c>
      <c r="W139" s="136">
        <v>7784.9577600000521</v>
      </c>
      <c r="X139" s="136">
        <v>7225.7403399999766</v>
      </c>
      <c r="Y139" s="136">
        <v>10127.708139999992</v>
      </c>
      <c r="Z139" s="136">
        <v>12461.208700000017</v>
      </c>
      <c r="AA139" s="136">
        <v>14394.291519999948</v>
      </c>
      <c r="AB139" s="131" t="s">
        <v>305</v>
      </c>
      <c r="AC139" s="136">
        <v>19738.52022000006</v>
      </c>
      <c r="AO139" s="131" t="s">
        <v>305</v>
      </c>
    </row>
    <row r="140" spans="1:41" x14ac:dyDescent="0.25">
      <c r="A140" s="130" t="s">
        <v>501</v>
      </c>
      <c r="B140" s="131" t="s">
        <v>307</v>
      </c>
      <c r="C140" s="122">
        <v>0</v>
      </c>
      <c r="D140" s="122">
        <v>55.52</v>
      </c>
      <c r="E140" s="122">
        <v>22.68</v>
      </c>
      <c r="F140" s="122">
        <v>8.2100000000000009</v>
      </c>
      <c r="G140" s="122">
        <v>98.080000000000013</v>
      </c>
      <c r="H140" s="122">
        <v>206.54000000000002</v>
      </c>
      <c r="I140" s="122">
        <v>291.02</v>
      </c>
      <c r="J140" s="122">
        <v>220.18781999999587</v>
      </c>
      <c r="K140" s="122">
        <v>97.3</v>
      </c>
      <c r="L140" s="132">
        <v>0</v>
      </c>
      <c r="M140" s="133">
        <v>0</v>
      </c>
      <c r="N140" s="134">
        <v>0</v>
      </c>
      <c r="O140" s="135"/>
      <c r="P140" s="132">
        <v>0</v>
      </c>
      <c r="Q140" s="134">
        <v>0</v>
      </c>
      <c r="R140" s="134">
        <v>0</v>
      </c>
      <c r="S140" s="134">
        <v>0</v>
      </c>
      <c r="T140" s="134">
        <v>15.35280000000046</v>
      </c>
      <c r="U140" s="134">
        <v>221.14526000000478</v>
      </c>
      <c r="V140" s="134">
        <v>312.86960000000266</v>
      </c>
      <c r="W140" s="136">
        <v>330.98877999999593</v>
      </c>
      <c r="X140" s="136">
        <v>99.048979999987054</v>
      </c>
      <c r="Y140" s="136">
        <v>0</v>
      </c>
      <c r="Z140" s="136">
        <v>5.58014000001429</v>
      </c>
      <c r="AA140" s="136">
        <v>2.6278799999925471</v>
      </c>
      <c r="AB140" s="131" t="s">
        <v>307</v>
      </c>
      <c r="AC140" s="136">
        <v>7.4781400000082794</v>
      </c>
      <c r="AO140" s="131" t="s">
        <v>307</v>
      </c>
    </row>
    <row r="141" spans="1:41" x14ac:dyDescent="0.25">
      <c r="A141" s="130" t="s">
        <v>502</v>
      </c>
      <c r="B141" s="131" t="s">
        <v>309</v>
      </c>
      <c r="C141" s="122">
        <v>0</v>
      </c>
      <c r="D141" s="122">
        <v>0</v>
      </c>
      <c r="E141" s="122">
        <v>0</v>
      </c>
      <c r="F141" s="122">
        <v>0</v>
      </c>
      <c r="G141" s="122">
        <v>0</v>
      </c>
      <c r="H141" s="122">
        <v>0</v>
      </c>
      <c r="I141" s="122">
        <v>0</v>
      </c>
      <c r="J141" s="122">
        <v>1.5084400000007099</v>
      </c>
      <c r="K141" s="122">
        <v>0</v>
      </c>
      <c r="L141" s="132">
        <v>0</v>
      </c>
      <c r="M141" s="133">
        <v>0</v>
      </c>
      <c r="N141" s="134">
        <v>0</v>
      </c>
      <c r="O141" s="135"/>
      <c r="P141" s="132">
        <v>0</v>
      </c>
      <c r="Q141" s="134">
        <v>0</v>
      </c>
      <c r="R141" s="134">
        <v>0</v>
      </c>
      <c r="S141" s="134">
        <v>0</v>
      </c>
      <c r="T141" s="134">
        <v>0</v>
      </c>
      <c r="U141" s="134">
        <v>0</v>
      </c>
      <c r="V141" s="134">
        <v>0</v>
      </c>
      <c r="W141" s="136">
        <v>0</v>
      </c>
      <c r="X141" s="136">
        <v>0</v>
      </c>
      <c r="Y141" s="136">
        <v>0</v>
      </c>
      <c r="Z141" s="136">
        <v>0</v>
      </c>
      <c r="AA141" s="136">
        <v>0</v>
      </c>
      <c r="AB141" s="131" t="s">
        <v>309</v>
      </c>
      <c r="AC141" s="136">
        <v>0</v>
      </c>
      <c r="AO141" s="131" t="s">
        <v>309</v>
      </c>
    </row>
    <row r="142" spans="1:41" x14ac:dyDescent="0.25">
      <c r="A142" s="130" t="s">
        <v>503</v>
      </c>
      <c r="B142" s="131" t="s">
        <v>311</v>
      </c>
      <c r="C142" s="122">
        <v>0</v>
      </c>
      <c r="D142" s="122">
        <v>0</v>
      </c>
      <c r="E142" s="122">
        <v>0</v>
      </c>
      <c r="F142" s="122">
        <v>185.15</v>
      </c>
      <c r="G142" s="122">
        <v>1521.3700000000003</v>
      </c>
      <c r="H142" s="122">
        <v>363.82000000000005</v>
      </c>
      <c r="I142" s="122">
        <v>434.67999999999995</v>
      </c>
      <c r="J142" s="122">
        <v>390.18309999999974</v>
      </c>
      <c r="K142" s="122">
        <v>294.16000000000003</v>
      </c>
      <c r="L142" s="132">
        <v>635.42348000000038</v>
      </c>
      <c r="M142" s="133">
        <v>45.449139999998607</v>
      </c>
      <c r="N142" s="134">
        <v>0</v>
      </c>
      <c r="O142" s="135"/>
      <c r="P142" s="132">
        <v>0</v>
      </c>
      <c r="Q142" s="134">
        <v>0</v>
      </c>
      <c r="R142" s="134">
        <v>0</v>
      </c>
      <c r="S142" s="134">
        <v>226.28274000000289</v>
      </c>
      <c r="T142" s="134">
        <v>2290.9052999999994</v>
      </c>
      <c r="U142" s="134">
        <v>425.97245999999825</v>
      </c>
      <c r="V142" s="134">
        <v>563.73950000000434</v>
      </c>
      <c r="W142" s="136">
        <v>526.28701999999134</v>
      </c>
      <c r="X142" s="136">
        <v>1220.4626600000031</v>
      </c>
      <c r="Y142" s="136">
        <v>475.41750000000172</v>
      </c>
      <c r="Z142" s="136">
        <v>0</v>
      </c>
      <c r="AA142" s="136">
        <v>0</v>
      </c>
      <c r="AB142" s="131" t="s">
        <v>311</v>
      </c>
      <c r="AC142" s="136">
        <v>0</v>
      </c>
      <c r="AO142" s="131" t="s">
        <v>311</v>
      </c>
    </row>
    <row r="143" spans="1:41" x14ac:dyDescent="0.25">
      <c r="A143" s="130" t="s">
        <v>504</v>
      </c>
      <c r="B143" s="131" t="s">
        <v>313</v>
      </c>
      <c r="C143" s="122">
        <v>0</v>
      </c>
      <c r="D143" s="122">
        <v>0</v>
      </c>
      <c r="E143" s="122">
        <v>0</v>
      </c>
      <c r="F143" s="122">
        <v>0</v>
      </c>
      <c r="G143" s="122">
        <v>8.2100000000000009</v>
      </c>
      <c r="H143" s="122">
        <v>290.78000000000003</v>
      </c>
      <c r="I143" s="122">
        <v>350.52</v>
      </c>
      <c r="J143" s="122">
        <v>190.38441999999964</v>
      </c>
      <c r="K143" s="122">
        <v>284.76</v>
      </c>
      <c r="L143" s="132">
        <v>826.70241999999791</v>
      </c>
      <c r="M143" s="133">
        <v>0</v>
      </c>
      <c r="N143" s="134">
        <v>0</v>
      </c>
      <c r="O143" s="135"/>
      <c r="P143" s="132">
        <v>7.0600000001204533E-2</v>
      </c>
      <c r="Q143" s="134">
        <v>0.12270000000200525</v>
      </c>
      <c r="R143" s="134">
        <v>2.8644999999964691</v>
      </c>
      <c r="S143" s="134">
        <v>2.6819999997333067E-2</v>
      </c>
      <c r="T143" s="134">
        <v>563.88482000000636</v>
      </c>
      <c r="U143" s="134">
        <v>606.0886799999962</v>
      </c>
      <c r="V143" s="134">
        <v>297.21438000000489</v>
      </c>
      <c r="W143" s="136">
        <v>243.50202000000064</v>
      </c>
      <c r="X143" s="136">
        <v>690.28451999999527</v>
      </c>
      <c r="Y143" s="136">
        <v>220.93483999999722</v>
      </c>
      <c r="Z143" s="136">
        <v>191.83262000000718</v>
      </c>
      <c r="AA143" s="136">
        <v>1.8859999992637315E-2</v>
      </c>
      <c r="AB143" s="131" t="s">
        <v>313</v>
      </c>
      <c r="AC143" s="136">
        <v>7.2500000001582521E-2</v>
      </c>
      <c r="AO143" s="131" t="s">
        <v>313</v>
      </c>
    </row>
    <row r="144" spans="1:41" x14ac:dyDescent="0.25">
      <c r="A144" s="130" t="s">
        <v>505</v>
      </c>
      <c r="B144" s="131" t="s">
        <v>315</v>
      </c>
      <c r="C144" s="122">
        <v>0</v>
      </c>
      <c r="D144" s="122">
        <v>0</v>
      </c>
      <c r="E144" s="122">
        <v>0</v>
      </c>
      <c r="F144" s="122">
        <v>0</v>
      </c>
      <c r="G144" s="122">
        <v>0</v>
      </c>
      <c r="H144" s="122">
        <v>8.2100000000000009</v>
      </c>
      <c r="I144" s="122">
        <v>0</v>
      </c>
      <c r="J144" s="122">
        <v>1936.3367000000026</v>
      </c>
      <c r="K144" s="122" t="s">
        <v>404</v>
      </c>
      <c r="L144" s="132">
        <v>22.278180000001345</v>
      </c>
      <c r="M144" s="133">
        <v>0.19051999999956024</v>
      </c>
      <c r="N144" s="134">
        <v>1.5380400000040755</v>
      </c>
      <c r="O144" s="135"/>
      <c r="P144" s="132">
        <v>1.2217400000001999</v>
      </c>
      <c r="Q144" s="134">
        <v>0.74606000000282613</v>
      </c>
      <c r="R144" s="134">
        <v>0.83267999999299713</v>
      </c>
      <c r="S144" s="134">
        <v>1.2143399999986921</v>
      </c>
      <c r="T144" s="134">
        <v>8.6320000006089678E-2</v>
      </c>
      <c r="U144" s="134">
        <v>0.31845999999618474</v>
      </c>
      <c r="V144" s="134">
        <v>1.4500000002954039E-2</v>
      </c>
      <c r="W144" s="136">
        <v>535.61880000000008</v>
      </c>
      <c r="X144" s="136">
        <v>0.23190000000242436</v>
      </c>
      <c r="Y144" s="136">
        <v>34.658819999995288</v>
      </c>
      <c r="Z144" s="136">
        <v>18.178979999997992</v>
      </c>
      <c r="AA144" s="136">
        <v>1.1524000000027446</v>
      </c>
      <c r="AB144" s="131" t="s">
        <v>315</v>
      </c>
      <c r="AC144" s="136">
        <v>1.6452000000003135</v>
      </c>
      <c r="AO144" s="131" t="s">
        <v>315</v>
      </c>
    </row>
    <row r="145" spans="1:41" x14ac:dyDescent="0.25">
      <c r="A145" s="130" t="s">
        <v>506</v>
      </c>
      <c r="B145" s="131" t="s">
        <v>317</v>
      </c>
      <c r="C145" s="122">
        <v>3.24</v>
      </c>
      <c r="D145" s="122">
        <v>8.2100000000000009</v>
      </c>
      <c r="E145" s="122">
        <v>0</v>
      </c>
      <c r="F145" s="122">
        <v>8.2100000000000009</v>
      </c>
      <c r="G145" s="122">
        <v>3.24</v>
      </c>
      <c r="H145" s="122">
        <v>8.2100000000000009</v>
      </c>
      <c r="I145" s="122">
        <v>0</v>
      </c>
      <c r="J145" s="122">
        <v>16.532900000000609</v>
      </c>
      <c r="K145" s="122">
        <v>5.13</v>
      </c>
      <c r="L145" s="132">
        <v>5.5827599999980837</v>
      </c>
      <c r="M145" s="133">
        <v>6.0855800000017553</v>
      </c>
      <c r="N145" s="134">
        <v>6.0569000000007502</v>
      </c>
      <c r="O145" s="135"/>
      <c r="P145" s="132">
        <v>6.2606800000008391</v>
      </c>
      <c r="Q145" s="134">
        <v>5.7128599999978809</v>
      </c>
      <c r="R145" s="134">
        <v>5.1924600000007235</v>
      </c>
      <c r="S145" s="134">
        <v>6.0001800000000589</v>
      </c>
      <c r="T145" s="134">
        <v>5.3977800000007754</v>
      </c>
      <c r="U145" s="134">
        <v>5.6200599999983929</v>
      </c>
      <c r="V145" s="134">
        <v>6.0515999999999348</v>
      </c>
      <c r="W145" s="136">
        <v>6.5212800000000337</v>
      </c>
      <c r="X145" s="136">
        <v>6.2789400000014766</v>
      </c>
      <c r="Y145" s="136">
        <v>6.1543200000001343</v>
      </c>
      <c r="Z145" s="136">
        <v>6.8603599999999236</v>
      </c>
      <c r="AA145" s="136">
        <v>7.0602199999998083</v>
      </c>
      <c r="AB145" s="131" t="s">
        <v>317</v>
      </c>
      <c r="AC145" s="136">
        <v>7.0284799999992451</v>
      </c>
      <c r="AO145" s="131" t="s">
        <v>317</v>
      </c>
    </row>
    <row r="146" spans="1:41" x14ac:dyDescent="0.25">
      <c r="A146" s="130" t="s">
        <v>507</v>
      </c>
      <c r="B146" s="131" t="s">
        <v>319</v>
      </c>
      <c r="C146" s="122">
        <v>0</v>
      </c>
      <c r="D146" s="122">
        <v>0</v>
      </c>
      <c r="E146" s="122">
        <v>0</v>
      </c>
      <c r="F146" s="122">
        <v>0</v>
      </c>
      <c r="G146" s="122">
        <v>0</v>
      </c>
      <c r="H146" s="122">
        <v>44.290000000000006</v>
      </c>
      <c r="I146" s="122">
        <v>0</v>
      </c>
      <c r="J146" s="122">
        <v>120.12183999999782</v>
      </c>
      <c r="K146" s="122" t="s">
        <v>404</v>
      </c>
      <c r="L146" s="132">
        <v>325.31411999999716</v>
      </c>
      <c r="M146" s="133">
        <v>1.8096000000052301</v>
      </c>
      <c r="N146" s="134">
        <v>0</v>
      </c>
      <c r="O146" s="135"/>
      <c r="P146" s="132">
        <v>0</v>
      </c>
      <c r="Q146" s="134">
        <v>0</v>
      </c>
      <c r="R146" s="134">
        <v>0</v>
      </c>
      <c r="S146" s="134">
        <v>0</v>
      </c>
      <c r="T146" s="134">
        <v>0</v>
      </c>
      <c r="U146" s="134">
        <v>239.50560000000306</v>
      </c>
      <c r="V146" s="134">
        <v>28.20510000000548</v>
      </c>
      <c r="W146" s="136">
        <v>1056.8886799999984</v>
      </c>
      <c r="X146" s="136">
        <v>273.31921999997888</v>
      </c>
      <c r="Y146" s="136">
        <v>339.45336000000947</v>
      </c>
      <c r="Z146" s="136">
        <v>269.28325999999618</v>
      </c>
      <c r="AA146" s="136">
        <v>0</v>
      </c>
      <c r="AB146" s="131" t="s">
        <v>319</v>
      </c>
      <c r="AC146" s="136">
        <v>0</v>
      </c>
      <c r="AO146" s="131" t="s">
        <v>319</v>
      </c>
    </row>
    <row r="147" spans="1:41" x14ac:dyDescent="0.25">
      <c r="A147" s="130" t="s">
        <v>508</v>
      </c>
      <c r="B147" s="131" t="s">
        <v>321</v>
      </c>
      <c r="C147" s="122">
        <v>8.2100000000000009</v>
      </c>
      <c r="D147" s="122">
        <v>11.450000000000001</v>
      </c>
      <c r="E147" s="122">
        <v>0</v>
      </c>
      <c r="F147" s="122">
        <v>8.2100000000000009</v>
      </c>
      <c r="G147" s="122">
        <v>0</v>
      </c>
      <c r="H147" s="122">
        <v>11.450000000000001</v>
      </c>
      <c r="I147" s="122">
        <v>17.88</v>
      </c>
      <c r="J147" s="122">
        <v>11.893560000000335</v>
      </c>
      <c r="K147" s="122">
        <v>7.65</v>
      </c>
      <c r="L147" s="132">
        <v>7.451220000000653</v>
      </c>
      <c r="M147" s="133">
        <v>6.0840199999998639</v>
      </c>
      <c r="N147" s="134">
        <v>5.4686799999996953</v>
      </c>
      <c r="O147" s="135"/>
      <c r="P147" s="132">
        <v>5.8993599999997448</v>
      </c>
      <c r="Q147" s="134">
        <v>5.5442200000003972</v>
      </c>
      <c r="R147" s="134">
        <v>5.31392000000048</v>
      </c>
      <c r="S147" s="134">
        <v>6.2668399999990463</v>
      </c>
      <c r="T147" s="134">
        <v>26.084340000000541</v>
      </c>
      <c r="U147" s="134">
        <v>6.1774400000001428</v>
      </c>
      <c r="V147" s="134">
        <v>6.7166800000004336</v>
      </c>
      <c r="W147" s="136">
        <v>7.6301799999988624</v>
      </c>
      <c r="X147" s="136">
        <v>6.4312400000009244</v>
      </c>
      <c r="Y147" s="136">
        <v>13.254240000000152</v>
      </c>
      <c r="Z147" s="136">
        <v>8.0728999999996613</v>
      </c>
      <c r="AA147" s="136">
        <v>6.8470799999996554</v>
      </c>
      <c r="AB147" s="131" t="s">
        <v>321</v>
      </c>
      <c r="AC147" s="136">
        <v>6.3874400000003861</v>
      </c>
      <c r="AO147" s="131" t="s">
        <v>321</v>
      </c>
    </row>
    <row r="148" spans="1:41" x14ac:dyDescent="0.25">
      <c r="A148" s="130" t="s">
        <v>509</v>
      </c>
      <c r="B148" s="131" t="s">
        <v>323</v>
      </c>
      <c r="C148" s="122">
        <v>0</v>
      </c>
      <c r="D148" s="122">
        <v>0</v>
      </c>
      <c r="E148" s="122">
        <v>145.83000000000001</v>
      </c>
      <c r="F148" s="122">
        <v>171.97000000000003</v>
      </c>
      <c r="G148" s="122">
        <v>1228.2300000000002</v>
      </c>
      <c r="H148" s="122">
        <v>1035.3100000000002</v>
      </c>
      <c r="I148" s="122">
        <v>1530.92</v>
      </c>
      <c r="J148" s="122">
        <v>1640.3436200000049</v>
      </c>
      <c r="K148" s="122">
        <v>1579.13</v>
      </c>
      <c r="L148" s="132">
        <v>1820.0406800000023</v>
      </c>
      <c r="M148" s="133">
        <v>773.12294000000736</v>
      </c>
      <c r="N148" s="134">
        <v>23.071059999997175</v>
      </c>
      <c r="O148" s="135"/>
      <c r="P148" s="132">
        <v>0.42234000000305055</v>
      </c>
      <c r="Q148" s="134">
        <v>0.99080000000502866</v>
      </c>
      <c r="R148" s="134">
        <v>44.454619999990378</v>
      </c>
      <c r="S148" s="134">
        <v>91.633780000004521</v>
      </c>
      <c r="T148" s="134">
        <v>372.98181999999582</v>
      </c>
      <c r="U148" s="134">
        <v>1068.9774800000062</v>
      </c>
      <c r="V148" s="134">
        <v>1681.5779399999967</v>
      </c>
      <c r="W148" s="136">
        <v>1361.9388400000016</v>
      </c>
      <c r="X148" s="136">
        <v>2852.0700200000047</v>
      </c>
      <c r="Y148" s="136">
        <v>2956.1517599999856</v>
      </c>
      <c r="Z148" s="136">
        <v>394.01792000001149</v>
      </c>
      <c r="AA148" s="136">
        <v>2.3959799999881399</v>
      </c>
      <c r="AB148" s="131" t="s">
        <v>323</v>
      </c>
      <c r="AC148" s="136">
        <v>1.2979200000061974</v>
      </c>
      <c r="AO148" s="131" t="s">
        <v>323</v>
      </c>
    </row>
    <row r="149" spans="1:41" x14ac:dyDescent="0.25">
      <c r="A149" s="130" t="s">
        <v>510</v>
      </c>
      <c r="B149" s="131" t="s">
        <v>325</v>
      </c>
      <c r="C149" s="122">
        <v>0</v>
      </c>
      <c r="D149" s="122">
        <v>0</v>
      </c>
      <c r="E149" s="122">
        <v>0</v>
      </c>
      <c r="F149" s="122">
        <v>0</v>
      </c>
      <c r="G149" s="122">
        <v>0</v>
      </c>
      <c r="H149" s="122">
        <v>32.840000000000003</v>
      </c>
      <c r="I149" s="122">
        <v>0</v>
      </c>
      <c r="J149" s="122">
        <v>12.012359999998424</v>
      </c>
      <c r="K149" s="122">
        <v>0</v>
      </c>
      <c r="L149" s="132">
        <v>0</v>
      </c>
      <c r="M149" s="133">
        <v>5.2835400000031223</v>
      </c>
      <c r="N149" s="134">
        <v>0</v>
      </c>
      <c r="O149" s="135"/>
      <c r="P149" s="132">
        <v>0</v>
      </c>
      <c r="Q149" s="134">
        <v>0</v>
      </c>
      <c r="R149" s="134">
        <v>0</v>
      </c>
      <c r="S149" s="134">
        <v>0</v>
      </c>
      <c r="T149" s="134">
        <v>111.88812000000223</v>
      </c>
      <c r="U149" s="134">
        <v>0</v>
      </c>
      <c r="V149" s="134">
        <v>62.492819999995504</v>
      </c>
      <c r="W149" s="136">
        <v>25.593360000003468</v>
      </c>
      <c r="X149" s="136">
        <v>20.543639999998376</v>
      </c>
      <c r="Y149" s="136">
        <v>0</v>
      </c>
      <c r="Z149" s="136">
        <v>0</v>
      </c>
      <c r="AA149" s="136">
        <v>0</v>
      </c>
      <c r="AB149" s="131" t="s">
        <v>325</v>
      </c>
      <c r="AC149" s="136">
        <v>0</v>
      </c>
      <c r="AO149" s="131" t="s">
        <v>325</v>
      </c>
    </row>
    <row r="150" spans="1:41" x14ac:dyDescent="0.25">
      <c r="A150" s="130" t="s">
        <v>511</v>
      </c>
      <c r="B150" s="131" t="s">
        <v>327</v>
      </c>
      <c r="C150" s="122">
        <v>259.04000000000002</v>
      </c>
      <c r="D150" s="122">
        <v>0</v>
      </c>
      <c r="E150" s="122">
        <v>0</v>
      </c>
      <c r="F150" s="122">
        <v>455.64000000000004</v>
      </c>
      <c r="G150" s="122">
        <v>863.09</v>
      </c>
      <c r="H150" s="122">
        <v>1610.2</v>
      </c>
      <c r="I150" s="122">
        <v>1047.54</v>
      </c>
      <c r="J150" s="122">
        <v>1105.9814399999932</v>
      </c>
      <c r="K150" s="122">
        <v>780.91</v>
      </c>
      <c r="L150" s="132">
        <v>437.92493999999783</v>
      </c>
      <c r="M150" s="133">
        <v>445.78629999999595</v>
      </c>
      <c r="N150" s="134">
        <v>563.02825999999072</v>
      </c>
      <c r="O150" s="135"/>
      <c r="P150" s="132">
        <v>260.36136000001426</v>
      </c>
      <c r="Q150" s="134">
        <v>0</v>
      </c>
      <c r="R150" s="134">
        <v>342.82587999999453</v>
      </c>
      <c r="S150" s="134">
        <v>241.18837999999258</v>
      </c>
      <c r="T150" s="134">
        <v>1113.4303400000067</v>
      </c>
      <c r="U150" s="134">
        <v>1073.7657800000072</v>
      </c>
      <c r="V150" s="134">
        <v>1022.9183599999867</v>
      </c>
      <c r="W150" s="136">
        <v>1345.381739999998</v>
      </c>
      <c r="X150" s="136">
        <v>746.05853999999829</v>
      </c>
      <c r="Y150" s="136">
        <v>399.84808000001362</v>
      </c>
      <c r="Z150" s="136">
        <v>109.21336000000177</v>
      </c>
      <c r="AA150" s="136">
        <v>1.526879999991561</v>
      </c>
      <c r="AB150" s="131" t="s">
        <v>327</v>
      </c>
      <c r="AC150" s="136">
        <v>1078.7678600000049</v>
      </c>
      <c r="AO150" s="131" t="s">
        <v>327</v>
      </c>
    </row>
    <row r="151" spans="1:41" x14ac:dyDescent="0.25">
      <c r="A151" s="130" t="s">
        <v>512</v>
      </c>
      <c r="B151" s="131" t="s">
        <v>329</v>
      </c>
      <c r="C151" s="122">
        <v>0</v>
      </c>
      <c r="D151" s="122">
        <v>0</v>
      </c>
      <c r="E151" s="122">
        <v>0</v>
      </c>
      <c r="F151" s="122">
        <v>8.2100000000000009</v>
      </c>
      <c r="G151" s="122">
        <v>155.33000000000001</v>
      </c>
      <c r="H151" s="122">
        <v>279.55</v>
      </c>
      <c r="I151" s="122">
        <v>385.36</v>
      </c>
      <c r="J151" s="122">
        <v>247.66019999999651</v>
      </c>
      <c r="K151" s="122">
        <v>857.1</v>
      </c>
      <c r="L151" s="132">
        <v>1058.6823200000003</v>
      </c>
      <c r="M151" s="133">
        <v>134.35677999999726</v>
      </c>
      <c r="N151" s="134">
        <v>2.6031599999973238</v>
      </c>
      <c r="O151" s="135"/>
      <c r="P151" s="132">
        <v>2.7690199999983087</v>
      </c>
      <c r="Q151" s="134">
        <v>2.4810799999985282</v>
      </c>
      <c r="R151" s="134">
        <v>2.3164600000008795</v>
      </c>
      <c r="S151" s="134">
        <v>2.8917200000003138</v>
      </c>
      <c r="T151" s="134">
        <v>399.49988000000326</v>
      </c>
      <c r="U151" s="134">
        <v>209.09398000000152</v>
      </c>
      <c r="V151" s="134">
        <v>300.84741999999727</v>
      </c>
      <c r="W151" s="136">
        <v>509.6361799999969</v>
      </c>
      <c r="X151" s="136">
        <v>399.4657600000013</v>
      </c>
      <c r="Y151" s="136">
        <v>561.24068000000511</v>
      </c>
      <c r="Z151" s="136">
        <v>75.323579999994678</v>
      </c>
      <c r="AA151" s="136">
        <v>2.7104000000031374</v>
      </c>
      <c r="AB151" s="131" t="s">
        <v>329</v>
      </c>
      <c r="AC151" s="136">
        <v>2.630600000004033</v>
      </c>
      <c r="AO151" s="131" t="s">
        <v>329</v>
      </c>
    </row>
    <row r="152" spans="1:41" x14ac:dyDescent="0.25">
      <c r="A152" s="130" t="s">
        <v>513</v>
      </c>
      <c r="B152" s="131" t="s">
        <v>331</v>
      </c>
      <c r="C152" s="122">
        <v>0</v>
      </c>
      <c r="D152" s="122">
        <v>0</v>
      </c>
      <c r="E152" s="122">
        <v>0</v>
      </c>
      <c r="F152" s="122">
        <v>0</v>
      </c>
      <c r="G152" s="122">
        <v>86.850000000000023</v>
      </c>
      <c r="H152" s="122">
        <v>119.69000000000003</v>
      </c>
      <c r="I152" s="122">
        <v>255.26</v>
      </c>
      <c r="J152" s="122">
        <v>266.60535999999991</v>
      </c>
      <c r="K152" s="122">
        <v>140.34</v>
      </c>
      <c r="L152" s="132">
        <v>0</v>
      </c>
      <c r="M152" s="133">
        <v>0</v>
      </c>
      <c r="N152" s="134">
        <v>0</v>
      </c>
      <c r="O152" s="135"/>
      <c r="P152" s="132">
        <v>0</v>
      </c>
      <c r="Q152" s="134">
        <v>0</v>
      </c>
      <c r="R152" s="134">
        <v>0</v>
      </c>
      <c r="S152" s="134">
        <v>0.55427999999985156</v>
      </c>
      <c r="T152" s="134">
        <v>2.2886400000000018</v>
      </c>
      <c r="U152" s="134">
        <v>69.615780000000058</v>
      </c>
      <c r="V152" s="134">
        <v>248.65784000000002</v>
      </c>
      <c r="W152" s="136">
        <v>629.85476000000006</v>
      </c>
      <c r="X152" s="136">
        <v>351.86222000000021</v>
      </c>
      <c r="Y152" s="136">
        <v>295.66001999999997</v>
      </c>
      <c r="Z152" s="136">
        <v>45.440220000000082</v>
      </c>
      <c r="AA152" s="136">
        <v>0</v>
      </c>
      <c r="AB152" s="131" t="s">
        <v>331</v>
      </c>
      <c r="AC152" s="136">
        <v>0</v>
      </c>
      <c r="AO152" s="131" t="s">
        <v>331</v>
      </c>
    </row>
    <row r="153" spans="1:41" x14ac:dyDescent="0.25">
      <c r="A153" s="130" t="s">
        <v>514</v>
      </c>
      <c r="B153" s="131" t="s">
        <v>333</v>
      </c>
      <c r="C153" s="122">
        <v>0</v>
      </c>
      <c r="D153" s="122">
        <v>0</v>
      </c>
      <c r="E153" s="122">
        <v>0</v>
      </c>
      <c r="F153" s="122">
        <v>82.100000000000009</v>
      </c>
      <c r="G153" s="122">
        <v>549.19000000000005</v>
      </c>
      <c r="H153" s="122">
        <v>1043.0800000000002</v>
      </c>
      <c r="I153" s="122">
        <v>996.36</v>
      </c>
      <c r="J153" s="122">
        <v>1588.7261000000001</v>
      </c>
      <c r="K153" s="122">
        <v>1130.22</v>
      </c>
      <c r="L153" s="132">
        <v>99.982799999999941</v>
      </c>
      <c r="M153" s="133">
        <v>29.466240000000436</v>
      </c>
      <c r="N153" s="134">
        <v>0</v>
      </c>
      <c r="O153" s="135"/>
      <c r="P153" s="132">
        <v>0</v>
      </c>
      <c r="Q153" s="134">
        <v>4.2107400000000323</v>
      </c>
      <c r="R153" s="134">
        <v>86.49449999999959</v>
      </c>
      <c r="S153" s="134">
        <v>135.1406799999998</v>
      </c>
      <c r="T153" s="134">
        <v>361.18363999999991</v>
      </c>
      <c r="U153" s="134">
        <v>1006.9908399999999</v>
      </c>
      <c r="V153" s="134">
        <v>1426.91832</v>
      </c>
      <c r="W153" s="136">
        <v>1160.7883400000005</v>
      </c>
      <c r="X153" s="136">
        <v>680.9195600000005</v>
      </c>
      <c r="Y153" s="136">
        <v>94.195559999999048</v>
      </c>
      <c r="Z153" s="136">
        <v>11.955060000000886</v>
      </c>
      <c r="AA153" s="136">
        <v>33.786480000001092</v>
      </c>
      <c r="AB153" s="131" t="s">
        <v>333</v>
      </c>
      <c r="AC153" s="136">
        <v>0</v>
      </c>
      <c r="AO153" s="131" t="s">
        <v>333</v>
      </c>
    </row>
    <row r="154" spans="1:41" x14ac:dyDescent="0.25">
      <c r="A154" s="130" t="s">
        <v>515</v>
      </c>
      <c r="B154" s="131" t="s">
        <v>335</v>
      </c>
      <c r="C154" s="122">
        <v>0</v>
      </c>
      <c r="D154" s="122">
        <v>0</v>
      </c>
      <c r="E154" s="122">
        <v>0</v>
      </c>
      <c r="F154" s="122">
        <v>0</v>
      </c>
      <c r="G154" s="122">
        <v>0</v>
      </c>
      <c r="H154" s="122">
        <v>0</v>
      </c>
      <c r="I154" s="122">
        <v>0</v>
      </c>
      <c r="J154" s="122">
        <v>0</v>
      </c>
      <c r="K154" s="122">
        <v>0</v>
      </c>
      <c r="L154" s="132">
        <v>0</v>
      </c>
      <c r="M154" s="133">
        <v>0</v>
      </c>
      <c r="N154" s="134">
        <v>0</v>
      </c>
      <c r="O154" s="135"/>
      <c r="P154" s="132" t="s">
        <v>404</v>
      </c>
      <c r="Q154" s="134">
        <v>15.65</v>
      </c>
      <c r="R154" s="134">
        <v>6.7421999999999986</v>
      </c>
      <c r="S154" s="134">
        <v>8.1263999999999985</v>
      </c>
      <c r="T154" s="134">
        <v>7.3742000000000001</v>
      </c>
      <c r="U154" s="134">
        <v>7.5222000000000016</v>
      </c>
      <c r="V154" s="134">
        <v>7.971999999999996</v>
      </c>
      <c r="W154" s="136">
        <v>8.8125999999999998</v>
      </c>
      <c r="X154" s="136">
        <v>8.6240000000000023</v>
      </c>
      <c r="Y154" s="136">
        <v>8.6817999999999991</v>
      </c>
      <c r="Z154" s="136">
        <v>8.1890000000000018</v>
      </c>
      <c r="AA154" s="136">
        <v>8.3623999999999938</v>
      </c>
      <c r="AB154" s="131" t="s">
        <v>335</v>
      </c>
      <c r="AC154" s="136">
        <v>7.9862000000000011</v>
      </c>
      <c r="AO154" s="131" t="s">
        <v>335</v>
      </c>
    </row>
    <row r="155" spans="1:41" x14ac:dyDescent="0.25">
      <c r="A155" s="130" t="s">
        <v>516</v>
      </c>
      <c r="B155" s="131" t="s">
        <v>336</v>
      </c>
      <c r="C155" s="122">
        <v>727.20000000000016</v>
      </c>
      <c r="D155" s="122">
        <v>1674.9700000000003</v>
      </c>
      <c r="E155" s="122">
        <v>2031.8700000000003</v>
      </c>
      <c r="F155" s="122">
        <v>1310.0800000000002</v>
      </c>
      <c r="G155" s="122">
        <v>2705.53</v>
      </c>
      <c r="H155" s="122">
        <v>1915.4800000000002</v>
      </c>
      <c r="I155" s="122">
        <v>1977.62</v>
      </c>
      <c r="J155" s="122">
        <v>2158.5627400000076</v>
      </c>
      <c r="K155" s="122">
        <v>2016.01</v>
      </c>
      <c r="L155" s="132">
        <v>2517.8869000000223</v>
      </c>
      <c r="M155" s="133">
        <v>658.76157999999032</v>
      </c>
      <c r="N155" s="134">
        <v>536.02483999999765</v>
      </c>
      <c r="O155" s="135"/>
      <c r="P155" s="132">
        <v>1216.9172399999893</v>
      </c>
      <c r="Q155" s="134">
        <v>1979.45</v>
      </c>
      <c r="R155" s="134">
        <v>1578.6067999999852</v>
      </c>
      <c r="S155" s="134">
        <v>443.74357999998392</v>
      </c>
      <c r="T155" s="134">
        <v>3146.2558600000043</v>
      </c>
      <c r="U155" s="134">
        <v>2008.3087999999984</v>
      </c>
      <c r="V155" s="134">
        <v>2297.6086000000091</v>
      </c>
      <c r="W155" s="136">
        <v>2526.4769799999845</v>
      </c>
      <c r="X155" s="136">
        <v>2543.3660800000043</v>
      </c>
      <c r="Y155" s="136">
        <v>3067.3559600000335</v>
      </c>
      <c r="Z155" s="136">
        <v>674.62949999997534</v>
      </c>
      <c r="AA155" s="136">
        <v>1367.208560000026</v>
      </c>
      <c r="AB155" s="131" t="s">
        <v>336</v>
      </c>
      <c r="AC155" s="136">
        <v>1568.4441999999765</v>
      </c>
      <c r="AO155" s="131" t="s">
        <v>336</v>
      </c>
    </row>
    <row r="156" spans="1:41" x14ac:dyDescent="0.25">
      <c r="A156" s="130" t="s">
        <v>517</v>
      </c>
      <c r="B156" s="131" t="s">
        <v>338</v>
      </c>
      <c r="C156" s="122">
        <v>0</v>
      </c>
      <c r="D156" s="122">
        <v>0</v>
      </c>
      <c r="E156" s="122">
        <v>0</v>
      </c>
      <c r="F156" s="122">
        <v>0</v>
      </c>
      <c r="G156" s="122">
        <v>0</v>
      </c>
      <c r="H156" s="122">
        <v>0</v>
      </c>
      <c r="I156" s="122">
        <v>0</v>
      </c>
      <c r="J156" s="122">
        <v>6.6827000000004695</v>
      </c>
      <c r="K156" s="122">
        <v>0</v>
      </c>
      <c r="L156" s="132">
        <v>0</v>
      </c>
      <c r="M156" s="133">
        <v>0</v>
      </c>
      <c r="N156" s="134">
        <v>0</v>
      </c>
      <c r="O156" s="135"/>
      <c r="P156" s="132">
        <v>0</v>
      </c>
      <c r="Q156" s="134">
        <v>0</v>
      </c>
      <c r="R156" s="134">
        <v>0</v>
      </c>
      <c r="S156" s="134">
        <v>0</v>
      </c>
      <c r="T156" s="134">
        <v>0</v>
      </c>
      <c r="U156" s="134">
        <v>0</v>
      </c>
      <c r="V156" s="134">
        <v>0</v>
      </c>
      <c r="W156" s="136">
        <v>0</v>
      </c>
      <c r="X156" s="136">
        <v>0</v>
      </c>
      <c r="Y156" s="136">
        <v>0</v>
      </c>
      <c r="Z156" s="136">
        <v>0</v>
      </c>
      <c r="AA156" s="136">
        <v>0</v>
      </c>
      <c r="AB156" s="131" t="s">
        <v>338</v>
      </c>
      <c r="AC156" s="136">
        <v>0</v>
      </c>
      <c r="AO156" s="131" t="s">
        <v>338</v>
      </c>
    </row>
    <row r="157" spans="1:41" x14ac:dyDescent="0.25">
      <c r="A157" s="130" t="s">
        <v>518</v>
      </c>
      <c r="B157" s="131" t="s">
        <v>340</v>
      </c>
      <c r="C157" s="122">
        <v>0</v>
      </c>
      <c r="D157" s="122">
        <v>0</v>
      </c>
      <c r="E157" s="122">
        <v>0</v>
      </c>
      <c r="F157" s="122">
        <v>0</v>
      </c>
      <c r="G157" s="122">
        <v>267.47000000000003</v>
      </c>
      <c r="H157" s="122">
        <v>4632.05</v>
      </c>
      <c r="I157" s="122">
        <v>4614.9799999999996</v>
      </c>
      <c r="J157" s="122">
        <v>5758.3761399999894</v>
      </c>
      <c r="K157" s="122">
        <v>5277.46</v>
      </c>
      <c r="L157" s="132">
        <v>13383.707800000055</v>
      </c>
      <c r="M157" s="133">
        <v>1042.422419999968</v>
      </c>
      <c r="N157" s="134">
        <v>0</v>
      </c>
      <c r="O157" s="135"/>
      <c r="P157" s="132">
        <v>0</v>
      </c>
      <c r="Q157" s="134">
        <v>0</v>
      </c>
      <c r="R157" s="134">
        <v>0</v>
      </c>
      <c r="S157" s="134">
        <v>0</v>
      </c>
      <c r="T157" s="134">
        <v>24.486660000012488</v>
      </c>
      <c r="U157" s="134">
        <v>4302.0208600000069</v>
      </c>
      <c r="V157" s="134">
        <v>5405.0762600000053</v>
      </c>
      <c r="W157" s="136">
        <v>7082.6629999999577</v>
      </c>
      <c r="X157" s="136">
        <v>7741.41518000003</v>
      </c>
      <c r="Y157" s="136">
        <v>8953.1805399999557</v>
      </c>
      <c r="Z157" s="136">
        <v>0</v>
      </c>
      <c r="AA157" s="136">
        <v>0</v>
      </c>
      <c r="AB157" s="131" t="s">
        <v>340</v>
      </c>
      <c r="AC157" s="136">
        <v>0</v>
      </c>
      <c r="AO157" s="131" t="s">
        <v>340</v>
      </c>
    </row>
    <row r="158" spans="1:41" x14ac:dyDescent="0.25">
      <c r="A158" s="130">
        <v>11281</v>
      </c>
      <c r="B158" s="131" t="s">
        <v>342</v>
      </c>
      <c r="C158" s="122">
        <v>2140.3000000000002</v>
      </c>
      <c r="D158" s="122">
        <v>2231.9</v>
      </c>
      <c r="E158" s="122">
        <v>1883.43</v>
      </c>
      <c r="F158" s="122">
        <v>2193.02</v>
      </c>
      <c r="G158" s="122">
        <v>1663.1100000000001</v>
      </c>
      <c r="H158" s="122">
        <v>4748.7200000000012</v>
      </c>
      <c r="I158" s="122">
        <v>8726.24</v>
      </c>
      <c r="P158" s="132"/>
      <c r="AB158" s="131" t="s">
        <v>342</v>
      </c>
      <c r="AO158" s="131" t="s">
        <v>342</v>
      </c>
    </row>
    <row r="159" spans="1:41" x14ac:dyDescent="0.25">
      <c r="A159" s="130" t="s">
        <v>519</v>
      </c>
      <c r="B159" s="131" t="s">
        <v>343</v>
      </c>
      <c r="C159" s="122">
        <v>86.850000000000023</v>
      </c>
      <c r="D159" s="122">
        <v>86.850000000000023</v>
      </c>
      <c r="E159" s="122">
        <v>83.610000000000014</v>
      </c>
      <c r="F159" s="122">
        <v>86.850000000000023</v>
      </c>
      <c r="G159" s="122">
        <v>86.850000000000023</v>
      </c>
      <c r="H159" s="122">
        <v>103.27000000000001</v>
      </c>
      <c r="I159" s="122">
        <v>104.19999999999999</v>
      </c>
      <c r="P159" s="132"/>
      <c r="AB159" s="131" t="s">
        <v>343</v>
      </c>
      <c r="AO159" s="131" t="s">
        <v>343</v>
      </c>
    </row>
    <row r="160" spans="1:41" x14ac:dyDescent="0.25">
      <c r="A160" s="138">
        <v>11582</v>
      </c>
      <c r="B160" s="139" t="s">
        <v>344</v>
      </c>
      <c r="C160" s="122">
        <v>25589.83</v>
      </c>
      <c r="D160" s="122">
        <v>7219.9800000000005</v>
      </c>
      <c r="E160" s="122">
        <v>4960.3300000000008</v>
      </c>
      <c r="F160" s="122">
        <v>3869.21</v>
      </c>
      <c r="G160" s="122">
        <v>2073.2200000000003</v>
      </c>
      <c r="H160" s="122">
        <v>1780.4900000000002</v>
      </c>
      <c r="I160" s="122">
        <v>1876.82</v>
      </c>
      <c r="P160" s="132"/>
      <c r="AB160" s="139" t="s">
        <v>344</v>
      </c>
      <c r="AO160" s="139" t="s">
        <v>344</v>
      </c>
    </row>
    <row r="161" spans="1:41" x14ac:dyDescent="0.25">
      <c r="A161" s="130" t="s">
        <v>520</v>
      </c>
      <c r="B161" s="131" t="s">
        <v>345</v>
      </c>
      <c r="C161" s="122">
        <v>145.83000000000001</v>
      </c>
      <c r="D161" s="122">
        <v>149.07</v>
      </c>
      <c r="E161" s="122">
        <v>688.76</v>
      </c>
      <c r="F161" s="122">
        <v>280.21000000000004</v>
      </c>
      <c r="G161" s="122">
        <v>263.79000000000002</v>
      </c>
      <c r="H161" s="122">
        <v>443.97</v>
      </c>
      <c r="I161" s="122">
        <v>422.65999999999997</v>
      </c>
      <c r="P161" s="132"/>
      <c r="AB161" s="131" t="s">
        <v>345</v>
      </c>
      <c r="AO161" s="131" t="s">
        <v>345</v>
      </c>
    </row>
    <row r="162" spans="1:41" x14ac:dyDescent="0.25">
      <c r="A162" s="140"/>
      <c r="B162" s="141"/>
      <c r="C162" s="122">
        <v>328689.09999999998</v>
      </c>
      <c r="D162" s="122">
        <v>303596.26</v>
      </c>
      <c r="E162" s="122">
        <v>221463.7</v>
      </c>
      <c r="F162" s="122">
        <v>170856.97000000006</v>
      </c>
      <c r="G162" s="122">
        <v>210151.76000000007</v>
      </c>
      <c r="I162" s="122">
        <v>189021.8000000001</v>
      </c>
    </row>
    <row r="167" spans="1:41" x14ac:dyDescent="0.25">
      <c r="E167" s="122" t="s">
        <v>2</v>
      </c>
      <c r="J167" s="122" t="s">
        <v>2</v>
      </c>
    </row>
    <row r="168" spans="1:41" x14ac:dyDescent="0.25">
      <c r="O168" s="122" t="s">
        <v>2</v>
      </c>
    </row>
  </sheetData>
  <mergeCells count="5">
    <mergeCell ref="B1:N1"/>
    <mergeCell ref="B2:B3"/>
    <mergeCell ref="P1:AB1"/>
    <mergeCell ref="AB2:AB3"/>
    <mergeCell ref="AO2:AO3"/>
  </mergeCells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эл-во нараст.24;25;26</vt:lpstr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1</cp:lastModifiedBy>
  <cp:revision>1</cp:revision>
  <dcterms:created xsi:type="dcterms:W3CDTF">2015-06-05T18:19:34Z</dcterms:created>
  <dcterms:modified xsi:type="dcterms:W3CDTF">2026-02-19T12:13:09Z</dcterms:modified>
</cp:coreProperties>
</file>